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A121268-428C-4A43-AFB4-6639431B0D2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P2 Presupuesto Aprobado-Ejec " sheetId="2" r:id="rId2"/>
    <sheet name="P3 Ejecucion " sheetId="3" r:id="rId3"/>
  </sheets>
  <definedNames>
    <definedName name="_xlnm.Print_Area" localSheetId="1">'P2 Presupuesto Aprobado-Ejec '!$A$1:$R$107</definedName>
    <definedName name="_xlnm.Print_Area" localSheetId="2">'P3 Ejecucion '!$A$1:$P$110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2" i="2"/>
  <c r="D85" i="2" s="1"/>
  <c r="D69" i="2"/>
  <c r="D64" i="2"/>
  <c r="D47" i="2"/>
  <c r="D38" i="2"/>
  <c r="D54" i="2"/>
  <c r="D28" i="2"/>
  <c r="D18" i="2"/>
  <c r="D12" i="2"/>
  <c r="E85" i="2" l="1"/>
  <c r="P45" i="3" l="1"/>
  <c r="P84" i="2"/>
  <c r="P82" i="2"/>
  <c r="P81" i="2"/>
  <c r="R76" i="2"/>
  <c r="R46" i="2"/>
  <c r="P75" i="3"/>
  <c r="P72" i="2"/>
  <c r="P69" i="2"/>
  <c r="P64" i="2"/>
  <c r="P54" i="2"/>
  <c r="P38" i="2"/>
  <c r="P28" i="2"/>
  <c r="P18" i="2"/>
  <c r="N82" i="3"/>
  <c r="N79" i="3"/>
  <c r="N76" i="3"/>
  <c r="N71" i="3"/>
  <c r="N68" i="3"/>
  <c r="N63" i="3"/>
  <c r="N53" i="3"/>
  <c r="N37" i="3"/>
  <c r="N27" i="3"/>
  <c r="N17" i="3"/>
  <c r="N11" i="3"/>
  <c r="O83" i="2" l="1"/>
  <c r="O80" i="2"/>
  <c r="O77" i="2"/>
  <c r="O72" i="2"/>
  <c r="O69" i="2"/>
  <c r="O64" i="2"/>
  <c r="O54" i="2"/>
  <c r="O38" i="2"/>
  <c r="O28" i="2"/>
  <c r="O18" i="2"/>
  <c r="M82" i="3"/>
  <c r="M79" i="3"/>
  <c r="M76" i="3"/>
  <c r="M71" i="3"/>
  <c r="M68" i="3"/>
  <c r="M63" i="3"/>
  <c r="M53" i="3"/>
  <c r="M37" i="3"/>
  <c r="O37" i="3"/>
  <c r="M27" i="3"/>
  <c r="O27" i="3"/>
  <c r="M17" i="3"/>
  <c r="M11" i="3"/>
  <c r="L82" i="3" l="1"/>
  <c r="L79" i="3"/>
  <c r="L76" i="3"/>
  <c r="L71" i="3"/>
  <c r="L68" i="3"/>
  <c r="L63" i="3"/>
  <c r="L53" i="3"/>
  <c r="L37" i="3"/>
  <c r="L27" i="3"/>
  <c r="L17" i="3"/>
  <c r="L11" i="3"/>
  <c r="N83" i="2"/>
  <c r="N80" i="2"/>
  <c r="N77" i="2"/>
  <c r="N72" i="2"/>
  <c r="N69" i="2"/>
  <c r="N64" i="2"/>
  <c r="N54" i="2"/>
  <c r="N38" i="2"/>
  <c r="N28" i="2"/>
  <c r="N18" i="2"/>
  <c r="N12" i="2"/>
  <c r="Q18" i="2"/>
  <c r="O12" i="2"/>
  <c r="P12" i="2"/>
  <c r="Q12" i="2"/>
  <c r="Q85" i="2" s="1"/>
  <c r="P83" i="3" l="1"/>
  <c r="K82" i="3"/>
  <c r="J82" i="3"/>
  <c r="I82" i="3"/>
  <c r="H82" i="3"/>
  <c r="G82" i="3"/>
  <c r="F82" i="3"/>
  <c r="E82" i="3"/>
  <c r="P81" i="3"/>
  <c r="P80" i="3"/>
  <c r="K79" i="3"/>
  <c r="J79" i="3"/>
  <c r="I79" i="3"/>
  <c r="H79" i="3"/>
  <c r="G79" i="3"/>
  <c r="F79" i="3"/>
  <c r="E79" i="3"/>
  <c r="P78" i="3"/>
  <c r="D78" i="3"/>
  <c r="P77" i="3"/>
  <c r="K76" i="3"/>
  <c r="J76" i="3"/>
  <c r="I76" i="3"/>
  <c r="H76" i="3"/>
  <c r="G76" i="3"/>
  <c r="F76" i="3"/>
  <c r="E76" i="3"/>
  <c r="P74" i="3"/>
  <c r="P73" i="3"/>
  <c r="P72" i="3"/>
  <c r="K71" i="3"/>
  <c r="J71" i="3"/>
  <c r="I71" i="3"/>
  <c r="H71" i="3"/>
  <c r="G71" i="3"/>
  <c r="F71" i="3"/>
  <c r="E71" i="3"/>
  <c r="D71" i="3"/>
  <c r="P71" i="3" s="1"/>
  <c r="P70" i="3"/>
  <c r="P69" i="3"/>
  <c r="K68" i="3"/>
  <c r="J68" i="3"/>
  <c r="I68" i="3"/>
  <c r="H68" i="3"/>
  <c r="G68" i="3"/>
  <c r="F68" i="3"/>
  <c r="E68" i="3"/>
  <c r="D68" i="3"/>
  <c r="P67" i="3"/>
  <c r="P66" i="3"/>
  <c r="P65" i="3"/>
  <c r="P64" i="3"/>
  <c r="K63" i="3"/>
  <c r="J63" i="3"/>
  <c r="I63" i="3"/>
  <c r="H63" i="3"/>
  <c r="G63" i="3"/>
  <c r="F63" i="3"/>
  <c r="E63" i="3"/>
  <c r="D63" i="3"/>
  <c r="P62" i="3"/>
  <c r="P61" i="3"/>
  <c r="P60" i="3"/>
  <c r="P59" i="3"/>
  <c r="P58" i="3"/>
  <c r="P57" i="3"/>
  <c r="P56" i="3"/>
  <c r="P55" i="3"/>
  <c r="P54" i="3"/>
  <c r="K53" i="3"/>
  <c r="J53" i="3"/>
  <c r="I53" i="3"/>
  <c r="H53" i="3"/>
  <c r="G53" i="3"/>
  <c r="F53" i="3"/>
  <c r="E53" i="3"/>
  <c r="D53" i="3"/>
  <c r="P52" i="3"/>
  <c r="P51" i="3"/>
  <c r="P50" i="3"/>
  <c r="P49" i="3"/>
  <c r="P48" i="3"/>
  <c r="P47" i="3"/>
  <c r="P44" i="3"/>
  <c r="P43" i="3"/>
  <c r="P42" i="3"/>
  <c r="P41" i="3"/>
  <c r="P40" i="3"/>
  <c r="P39" i="3"/>
  <c r="P38" i="3"/>
  <c r="K37" i="3"/>
  <c r="J37" i="3"/>
  <c r="I37" i="3"/>
  <c r="H37" i="3"/>
  <c r="G37" i="3"/>
  <c r="F37" i="3"/>
  <c r="E37" i="3"/>
  <c r="D37" i="3"/>
  <c r="P36" i="3"/>
  <c r="P35" i="3"/>
  <c r="P34" i="3"/>
  <c r="P33" i="3"/>
  <c r="P32" i="3"/>
  <c r="P31" i="3"/>
  <c r="P30" i="3"/>
  <c r="P29" i="3"/>
  <c r="P28" i="3"/>
  <c r="K27" i="3"/>
  <c r="J27" i="3"/>
  <c r="I27" i="3"/>
  <c r="H27" i="3"/>
  <c r="G27" i="3"/>
  <c r="F27" i="3"/>
  <c r="E27" i="3"/>
  <c r="D27" i="3"/>
  <c r="P26" i="3"/>
  <c r="P25" i="3"/>
  <c r="P24" i="3"/>
  <c r="P23" i="3"/>
  <c r="P22" i="3"/>
  <c r="P21" i="3"/>
  <c r="P20" i="3"/>
  <c r="P19" i="3"/>
  <c r="K17" i="3"/>
  <c r="J17" i="3"/>
  <c r="I17" i="3"/>
  <c r="H17" i="3"/>
  <c r="G17" i="3"/>
  <c r="F17" i="3"/>
  <c r="E17" i="3"/>
  <c r="D17" i="3"/>
  <c r="P16" i="3"/>
  <c r="P15" i="3"/>
  <c r="P14" i="3"/>
  <c r="P18" i="3" s="1"/>
  <c r="P13" i="3"/>
  <c r="P12" i="3"/>
  <c r="K11" i="3"/>
  <c r="J11" i="3"/>
  <c r="I11" i="3"/>
  <c r="H11" i="3"/>
  <c r="G11" i="3"/>
  <c r="F11" i="3"/>
  <c r="E11" i="3"/>
  <c r="D11" i="3"/>
  <c r="P11" i="3" s="1"/>
  <c r="R84" i="2"/>
  <c r="R82" i="2"/>
  <c r="R81" i="2"/>
  <c r="R78" i="2"/>
  <c r="R75" i="2"/>
  <c r="R74" i="2"/>
  <c r="R73" i="2"/>
  <c r="R71" i="2"/>
  <c r="R70" i="2"/>
  <c r="R68" i="2"/>
  <c r="R67" i="2"/>
  <c r="R66" i="2"/>
  <c r="R65" i="2"/>
  <c r="R63" i="2"/>
  <c r="R62" i="2"/>
  <c r="R61" i="2"/>
  <c r="R60" i="2"/>
  <c r="R59" i="2"/>
  <c r="R58" i="2"/>
  <c r="R57" i="2"/>
  <c r="R56" i="2"/>
  <c r="R55" i="2"/>
  <c r="R53" i="2"/>
  <c r="R52" i="2"/>
  <c r="R51" i="2"/>
  <c r="R50" i="2"/>
  <c r="R49" i="2"/>
  <c r="R48" i="2"/>
  <c r="R45" i="2"/>
  <c r="R44" i="2"/>
  <c r="R43" i="2"/>
  <c r="R42" i="2"/>
  <c r="R41" i="2"/>
  <c r="R40" i="2"/>
  <c r="R39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7" i="2"/>
  <c r="R16" i="2"/>
  <c r="R15" i="2"/>
  <c r="R19" i="2" s="1"/>
  <c r="R14" i="2"/>
  <c r="R13" i="2"/>
  <c r="M83" i="2"/>
  <c r="M80" i="2"/>
  <c r="M77" i="2"/>
  <c r="M72" i="2"/>
  <c r="M69" i="2"/>
  <c r="M64" i="2"/>
  <c r="M54" i="2"/>
  <c r="M38" i="2"/>
  <c r="M28" i="2"/>
  <c r="M18" i="2"/>
  <c r="M12" i="2"/>
  <c r="L83" i="2"/>
  <c r="L80" i="2"/>
  <c r="L77" i="2"/>
  <c r="L72" i="2"/>
  <c r="L69" i="2"/>
  <c r="L64" i="2"/>
  <c r="L54" i="2"/>
  <c r="L38" i="2"/>
  <c r="L28" i="2"/>
  <c r="L18" i="2"/>
  <c r="L12" i="2"/>
  <c r="K83" i="2"/>
  <c r="K80" i="2"/>
  <c r="K77" i="2"/>
  <c r="K72" i="2"/>
  <c r="K69" i="2"/>
  <c r="K64" i="2"/>
  <c r="K54" i="2"/>
  <c r="K38" i="2"/>
  <c r="K28" i="2"/>
  <c r="K18" i="2"/>
  <c r="K12" i="2"/>
  <c r="J83" i="2"/>
  <c r="J80" i="2"/>
  <c r="J77" i="2"/>
  <c r="J72" i="2"/>
  <c r="J69" i="2"/>
  <c r="J64" i="2"/>
  <c r="J54" i="2"/>
  <c r="J38" i="2"/>
  <c r="J28" i="2"/>
  <c r="J18" i="2"/>
  <c r="J12" i="2"/>
  <c r="I83" i="2"/>
  <c r="I80" i="2"/>
  <c r="I77" i="2"/>
  <c r="I72" i="2"/>
  <c r="I69" i="2"/>
  <c r="I64" i="2"/>
  <c r="I54" i="2"/>
  <c r="I38" i="2"/>
  <c r="I28" i="2"/>
  <c r="I18" i="2"/>
  <c r="I12" i="2"/>
  <c r="H83" i="2"/>
  <c r="H80" i="2"/>
  <c r="H77" i="2"/>
  <c r="H72" i="2"/>
  <c r="H69" i="2"/>
  <c r="H64" i="2"/>
  <c r="H54" i="2"/>
  <c r="H38" i="2"/>
  <c r="H28" i="2"/>
  <c r="H18" i="2"/>
  <c r="H12" i="2"/>
  <c r="G83" i="2"/>
  <c r="G80" i="2"/>
  <c r="G77" i="2"/>
  <c r="G72" i="2"/>
  <c r="G69" i="2"/>
  <c r="G64" i="2"/>
  <c r="G54" i="2"/>
  <c r="G38" i="2"/>
  <c r="G28" i="2"/>
  <c r="G18" i="2"/>
  <c r="G12" i="2"/>
  <c r="F12" i="2"/>
  <c r="F79" i="2"/>
  <c r="F72" i="2"/>
  <c r="F69" i="2"/>
  <c r="F64" i="2"/>
  <c r="F54" i="2"/>
  <c r="F38" i="2"/>
  <c r="F28" i="2"/>
  <c r="F18" i="2"/>
  <c r="E85" i="1"/>
  <c r="D85" i="1"/>
  <c r="P79" i="3" l="1"/>
  <c r="R72" i="2"/>
  <c r="P80" i="2"/>
  <c r="G84" i="3"/>
  <c r="P53" i="3"/>
  <c r="R69" i="2"/>
  <c r="P79" i="2"/>
  <c r="P77" i="2" s="1"/>
  <c r="R77" i="2" s="1"/>
  <c r="P83" i="2"/>
  <c r="R83" i="2" s="1"/>
  <c r="R38" i="2"/>
  <c r="P17" i="3"/>
  <c r="P27" i="3"/>
  <c r="P63" i="3"/>
  <c r="P68" i="3"/>
  <c r="P37" i="3"/>
  <c r="P76" i="3"/>
  <c r="P82" i="3"/>
  <c r="R18" i="2"/>
  <c r="R80" i="2"/>
  <c r="R54" i="2"/>
  <c r="R28" i="2"/>
  <c r="R64" i="2"/>
  <c r="R12" i="2"/>
  <c r="R79" i="2" l="1"/>
  <c r="P84" i="3"/>
  <c r="R85" i="2"/>
  <c r="O46" i="3"/>
  <c r="O47" i="2"/>
  <c r="O85" i="2"/>
  <c r="K46" i="3"/>
  <c r="K84" i="3"/>
  <c r="K85" i="2"/>
  <c r="K47" i="2"/>
  <c r="N46" i="3"/>
  <c r="N84" i="3"/>
  <c r="I84" i="3"/>
  <c r="I46" i="3"/>
  <c r="J84" i="3"/>
  <c r="J46" i="3"/>
  <c r="P46" i="3"/>
  <c r="D46" i="3"/>
  <c r="D84" i="3"/>
  <c r="E46" i="3"/>
  <c r="E84" i="3"/>
  <c r="M47" i="2"/>
  <c r="M85" i="2"/>
  <c r="G47" i="2"/>
  <c r="G85" i="2"/>
  <c r="N47" i="2"/>
  <c r="N85" i="2"/>
  <c r="J47" i="2"/>
  <c r="J85" i="2"/>
  <c r="M84" i="3"/>
  <c r="M46" i="3"/>
  <c r="H46" i="3"/>
  <c r="H84" i="3"/>
  <c r="R47" i="2"/>
  <c r="F47" i="2"/>
  <c r="F85" i="2"/>
  <c r="F46" i="3"/>
  <c r="F84" i="3"/>
  <c r="I47" i="2"/>
  <c r="I85" i="2"/>
  <c r="P47" i="2"/>
  <c r="P85" i="2"/>
  <c r="L47" i="2"/>
  <c r="L85" i="2"/>
  <c r="H85" i="2"/>
  <c r="H47" i="2"/>
  <c r="G46" i="3"/>
  <c r="L84" i="3"/>
  <c r="L46" i="3"/>
</calcChain>
</file>

<file path=xl/sharedStrings.xml><?xml version="1.0" encoding="utf-8"?>
<sst xmlns="http://schemas.openxmlformats.org/spreadsheetml/2006/main" count="279" uniqueCount="104">
  <si>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</si>
  <si>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</si>
  <si>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</si>
  <si>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</si>
  <si>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</si>
  <si>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</si>
  <si>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</si>
  <si>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</si>
  <si>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</si>
  <si>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</si>
  <si>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</si>
  <si>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</si>
  <si>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</si>
  <si>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</si>
  <si>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</si>
  <si>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</si>
  <si>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</si>
  <si>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</si>
  <si>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</si>
  <si>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</si>
  <si>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</si>
  <si>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</si>
  <si>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</si>
  <si>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</si>
  <si>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</si>
  <si>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</si>
  <si>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</si>
  <si>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</si>
  <si>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</si>
  <si>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</si>
  <si>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</si>
  <si>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</si>
  <si>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</si>
  <si>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</si>
  <si>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</si>
  <si>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</si>
  <si>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</si>
  <si>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</si>
  <si>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</si>
  <si>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</si>
  <si>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</si>
  <si>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</si>
  <si>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</si>
  <si>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</si>
  <si>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</si>
  <si>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</si>
  <si>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</si>
  <si>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</si>
  <si>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</si>
  <si>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</si>
  <si>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</si>
  <si>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</si>
  <si>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</si>
  <si>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</si>
  <si>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</si>
  <si>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</si>
  <si>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</si>
  <si>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</si>
  <si>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</si>
  <si>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</si>
  <si>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</si>
  <si>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</si>
  <si>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</si>
  <si>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</si>
  <si>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</si>
  <si>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</si>
  <si>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</si>
  <si>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</si>
  <si>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</si>
  <si>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</si>
  <si>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</si>
  <si>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</si>
  <si>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</si>
  <si>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</si>
  <si>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</si>
  <si>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</si>
  <si>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</si>
  <si>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</si>
  <si>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</si>
  <si>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</si>
  <si>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</si>
  <si>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</si>
  <si>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</si>
  <si>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</si>
  <si>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</si>
  <si>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</si>
  <si>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</si>
  <si>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</si>
  <si>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</si>
  <si>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</si>
  <si>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</si>
  <si>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</si>
  <si>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</si>
  <si>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</si>
  <si>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</si>
  <si>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</si>
  <si>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</si>
  <si>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AUXILIOS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</si>
  <si>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</si>
  <si>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</si>
  <si>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</si>
  <si>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 xml:space="preserve">    Total Devengado: Son los recursos financieros que surgen con la obligacion de pago por la recepcicón de conformidad de obras, bienes y servicios oportunamente</t>
  </si>
  <si>
    <t xml:space="preserve">    contratados o, en los casos de gastos sin contraprestacion, por haberse cumplido los requisitos administrativos dispuestos por el reglamento de la ley.</t>
  </si>
  <si>
    <t>PRESUPUESTO AÑO 2022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</si>
</sst>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-* #,##0\ _€_-;\-* #,##0\ _€_-;_-* &quot;-&quot;\ _€_-;_-@_-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8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0" fillId="0" borderId="0" xfId="1" applyFont="1"/>
    <xf numFmtId="164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2"/>
    </xf>
    <xf numFmtId="167" fontId="0" fillId="0" borderId="0" xfId="0" applyNumberFormat="1"/>
    <xf numFmtId="164" fontId="0" fillId="0" borderId="0" xfId="0" applyNumberFormat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5" fontId="3" fillId="0" borderId="10" xfId="0" applyNumberFormat="1" applyFont="1" applyBorder="1"/>
    <xf numFmtId="166" fontId="3" fillId="0" borderId="10" xfId="1" applyNumberFormat="1" applyFont="1" applyBorder="1" applyAlignment="1">
      <alignment horizontal="right" vertical="center" wrapText="1"/>
    </xf>
    <xf numFmtId="0" fontId="0" fillId="0" borderId="10" xfId="0" applyBorder="1"/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0" fillId="3" borderId="10" xfId="0" applyNumberFormat="1" applyFill="1" applyBorder="1" applyAlignment="1">
      <alignment horizontal="right" vertical="center" wrapText="1"/>
    </xf>
    <xf numFmtId="0" fontId="0" fillId="3" borderId="10" xfId="0" applyFill="1" applyBorder="1"/>
    <xf numFmtId="3" fontId="0" fillId="3" borderId="10" xfId="0" applyNumberForma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/>
    <xf numFmtId="0" fontId="0" fillId="0" borderId="10" xfId="0" applyFill="1" applyBorder="1"/>
    <xf numFmtId="167" fontId="3" fillId="2" borderId="10" xfId="1" applyNumberFormat="1" applyFont="1" applyFill="1" applyBorder="1"/>
    <xf numFmtId="165" fontId="3" fillId="2" borderId="10" xfId="0" applyNumberFormat="1" applyFont="1" applyFill="1" applyBorder="1"/>
    <xf numFmtId="167" fontId="3" fillId="2" borderId="10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0" fillId="3" borderId="10" xfId="0" applyFill="1" applyBorder="1" applyAlignment="1">
      <alignment horizontal="left" indent="2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3" fillId="0" borderId="10" xfId="1" applyFont="1" applyBorder="1" applyAlignment="1">
      <alignment horizontal="right" vertical="center" wrapText="1"/>
    </xf>
    <xf numFmtId="164" fontId="0" fillId="0" borderId="10" xfId="1" applyFont="1" applyBorder="1"/>
    <xf numFmtId="3" fontId="0" fillId="0" borderId="10" xfId="0" applyNumberFormat="1" applyBorder="1"/>
    <xf numFmtId="3" fontId="3" fillId="0" borderId="10" xfId="0" applyNumberFormat="1" applyFont="1" applyBorder="1"/>
    <xf numFmtId="3" fontId="0" fillId="0" borderId="10" xfId="0" applyNumberFormat="1" applyFont="1" applyBorder="1" applyAlignment="1">
      <alignment horizontal="right" vertical="center" wrapText="1"/>
    </xf>
    <xf numFmtId="164" fontId="3" fillId="6" borderId="10" xfId="1" applyFont="1" applyFill="1" applyBorder="1"/>
    <xf numFmtId="165" fontId="3" fillId="6" borderId="10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64" fontId="2" fillId="2" borderId="13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left" vertical="center"/>
    </xf>
    <xf numFmtId="164" fontId="2" fillId="2" borderId="11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158601</xdr:rowOff>
    </xdr:from>
    <xdr:to>
      <xdr:col>2</xdr:col>
      <xdr:colOff>1563538</xdr:colOff>
      <xdr:row>2</xdr:row>
      <xdr:rowOff>338947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01"/>
          <a:ext cx="1662382" cy="55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349914</xdr:rowOff>
    </xdr:from>
    <xdr:to>
      <xdr:col>2</xdr:col>
      <xdr:colOff>2266848</xdr:colOff>
      <xdr:row>6</xdr:row>
      <xdr:rowOff>71437</xdr:rowOff>
    </xdr:to>
    <xdr:pic>
      <xdr:nvPicPr>
        <xdr:cNvPr id="5" name="Imagen 4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730914"/>
          <a:ext cx="2278755" cy="745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70"/>
      <c r="D3" s="71"/>
      <c r="E3" s="71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8" t="s">
        <v>95</v>
      </c>
      <c r="D4" s="69"/>
      <c r="E4" s="69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7" t="s">
        <v>96</v>
      </c>
      <c r="D5" s="78"/>
      <c r="E5" s="78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72" t="s">
        <v>76</v>
      </c>
      <c r="D6" s="73"/>
      <c r="E6" s="73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72" t="s">
        <v>77</v>
      </c>
      <c r="D7" s="73"/>
      <c r="E7" s="7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4" t="s">
        <v>66</v>
      </c>
      <c r="D9" s="75" t="s">
        <v>94</v>
      </c>
      <c r="E9" s="75" t="s">
        <v>93</v>
      </c>
      <c r="F9" s="7"/>
    </row>
    <row r="10" spans="2:16" ht="23.25" customHeight="1" x14ac:dyDescent="0.25">
      <c r="C10" s="74"/>
      <c r="D10" s="76"/>
      <c r="E10" s="7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0"/>
  <sheetViews>
    <sheetView showGridLines="0" tabSelected="1" view="pageBreakPreview" topLeftCell="B83" zoomScale="98" zoomScaleNormal="100" zoomScaleSheetLayoutView="124" workbookViewId="0">
      <selection activeCell="D97" sqref="D97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88.42578125" customWidth="1"/>
    <col min="4" max="4" width="22.42578125" customWidth="1"/>
    <col min="5" max="5" width="23" hidden="1" customWidth="1"/>
    <col min="6" max="6" width="19.42578125" hidden="1" customWidth="1"/>
    <col min="7" max="7" width="17.5703125" hidden="1" customWidth="1"/>
    <col min="8" max="8" width="17.85546875" hidden="1" customWidth="1"/>
    <col min="9" max="9" width="17.7109375" hidden="1" customWidth="1"/>
    <col min="10" max="10" width="18.5703125" hidden="1" customWidth="1"/>
    <col min="11" max="11" width="17.42578125" hidden="1" customWidth="1"/>
    <col min="12" max="12" width="15" hidden="1" customWidth="1"/>
    <col min="13" max="13" width="14.5703125" hidden="1" customWidth="1"/>
    <col min="14" max="14" width="12.85546875" hidden="1" customWidth="1"/>
    <col min="15" max="15" width="12.7109375" hidden="1" customWidth="1"/>
    <col min="16" max="16" width="14" hidden="1" customWidth="1"/>
    <col min="17" max="17" width="3.5703125" hidden="1" customWidth="1"/>
    <col min="18" max="18" width="14.85546875" hidden="1" customWidth="1"/>
  </cols>
  <sheetData>
    <row r="3" spans="3:19" ht="28.5" customHeight="1" x14ac:dyDescent="0.25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3:19" ht="21" customHeight="1" x14ac:dyDescent="0.25">
      <c r="C4" s="68" t="s">
        <v>97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3:19" ht="15.75" x14ac:dyDescent="0.25">
      <c r="C5" s="77" t="s">
        <v>96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ht="15.75" customHeight="1" x14ac:dyDescent="0.25">
      <c r="C6" s="72" t="s">
        <v>103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3:19" ht="15.75" customHeight="1" x14ac:dyDescent="0.25">
      <c r="C7" s="73" t="s">
        <v>77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9" spans="3:19" ht="25.5" customHeight="1" x14ac:dyDescent="0.25">
      <c r="C9" s="74" t="s">
        <v>66</v>
      </c>
      <c r="D9" s="75" t="s">
        <v>94</v>
      </c>
      <c r="E9" s="75" t="s">
        <v>93</v>
      </c>
      <c r="F9" s="79" t="s">
        <v>91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</row>
    <row r="10" spans="3:19" x14ac:dyDescent="0.25">
      <c r="C10" s="82"/>
      <c r="D10" s="83"/>
      <c r="E10" s="83"/>
      <c r="F10" s="59" t="s">
        <v>79</v>
      </c>
      <c r="G10" s="59" t="s">
        <v>80</v>
      </c>
      <c r="H10" s="59" t="s">
        <v>81</v>
      </c>
      <c r="I10" s="59" t="s">
        <v>82</v>
      </c>
      <c r="J10" s="60" t="s">
        <v>83</v>
      </c>
      <c r="K10" s="59" t="s">
        <v>84</v>
      </c>
      <c r="L10" s="60" t="s">
        <v>85</v>
      </c>
      <c r="M10" s="59" t="s">
        <v>86</v>
      </c>
      <c r="N10" s="59" t="s">
        <v>87</v>
      </c>
      <c r="O10" s="59" t="s">
        <v>88</v>
      </c>
      <c r="P10" s="59" t="s">
        <v>89</v>
      </c>
      <c r="Q10" s="60" t="s">
        <v>90</v>
      </c>
      <c r="R10" s="59" t="s">
        <v>78</v>
      </c>
    </row>
    <row r="11" spans="3:19" x14ac:dyDescent="0.25">
      <c r="C11" s="52" t="s">
        <v>0</v>
      </c>
      <c r="D11" s="34"/>
      <c r="E11" s="34"/>
      <c r="F11" s="34"/>
      <c r="G11" s="6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3:19" x14ac:dyDescent="0.25">
      <c r="C12" s="53" t="s">
        <v>1</v>
      </c>
      <c r="D12" s="40">
        <f>SUM(D13:D17)</f>
        <v>237872397</v>
      </c>
      <c r="E12" s="40">
        <v>0</v>
      </c>
      <c r="F12" s="35">
        <f>SUM(F13:F17)</f>
        <v>0</v>
      </c>
      <c r="G12" s="35">
        <f>SUM(G13:G17)</f>
        <v>0</v>
      </c>
      <c r="H12" s="35">
        <f t="shared" ref="H12:L12" si="0">SUM(H13:H17)</f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>SUM(M13:M17)</f>
        <v>0</v>
      </c>
      <c r="N12" s="35">
        <f>SUM(N13:N17)</f>
        <v>0</v>
      </c>
      <c r="O12" s="35">
        <f t="shared" ref="O12:Q12" si="1">SUM(O13:O17)</f>
        <v>0</v>
      </c>
      <c r="P12" s="35">
        <f t="shared" si="1"/>
        <v>0</v>
      </c>
      <c r="Q12" s="35">
        <f t="shared" si="1"/>
        <v>0</v>
      </c>
      <c r="R12" s="64">
        <f t="shared" ref="R12:R17" si="2">+F12+G12+H12+I12+J12+K12+L12+M12+N12+O12+P12+Q12</f>
        <v>0</v>
      </c>
    </row>
    <row r="13" spans="3:19" x14ac:dyDescent="0.25">
      <c r="C13" s="54" t="s">
        <v>2</v>
      </c>
      <c r="D13" s="65">
        <v>184962894</v>
      </c>
      <c r="E13" s="62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6"/>
      <c r="R13" s="63">
        <f t="shared" si="2"/>
        <v>0</v>
      </c>
    </row>
    <row r="14" spans="3:19" x14ac:dyDescent="0.25">
      <c r="C14" s="54" t="s">
        <v>3</v>
      </c>
      <c r="D14" s="65">
        <v>26301126</v>
      </c>
      <c r="E14" s="6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6"/>
      <c r="R14" s="63">
        <f t="shared" si="2"/>
        <v>0</v>
      </c>
    </row>
    <row r="15" spans="3:19" x14ac:dyDescent="0.25">
      <c r="C15" s="54" t="s">
        <v>4</v>
      </c>
      <c r="D15" s="65">
        <v>1800000</v>
      </c>
      <c r="E15" s="62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6"/>
      <c r="R15" s="63">
        <f t="shared" si="2"/>
        <v>0</v>
      </c>
      <c r="S15" s="14"/>
    </row>
    <row r="16" spans="3:19" x14ac:dyDescent="0.25">
      <c r="C16" s="54" t="s">
        <v>5</v>
      </c>
      <c r="D16" s="65">
        <v>205000</v>
      </c>
      <c r="E16" s="62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6"/>
      <c r="R16" s="63">
        <f t="shared" si="2"/>
        <v>0</v>
      </c>
    </row>
    <row r="17" spans="3:18" x14ac:dyDescent="0.25">
      <c r="C17" s="54" t="s">
        <v>6</v>
      </c>
      <c r="D17" s="65">
        <v>24603377</v>
      </c>
      <c r="E17" s="62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6"/>
      <c r="R17" s="63">
        <f t="shared" si="2"/>
        <v>0</v>
      </c>
    </row>
    <row r="18" spans="3:18" x14ac:dyDescent="0.25">
      <c r="C18" s="53" t="s">
        <v>7</v>
      </c>
      <c r="D18" s="40">
        <f>SUM(D19:D27)</f>
        <v>78741640</v>
      </c>
      <c r="E18" s="40">
        <v>0</v>
      </c>
      <c r="F18" s="40">
        <f t="shared" ref="F18" si="3">SUM(F19:F27)</f>
        <v>0</v>
      </c>
      <c r="G18" s="40">
        <f>SUM(G19:G27)</f>
        <v>0</v>
      </c>
      <c r="H18" s="40">
        <f t="shared" ref="H18:L18" si="4">SUM(H19:H27)</f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  <c r="L18" s="40">
        <f t="shared" si="4"/>
        <v>0</v>
      </c>
      <c r="M18" s="40">
        <f>SUM(M19:M27)</f>
        <v>0</v>
      </c>
      <c r="N18" s="40">
        <f>SUM(N19:N27)</f>
        <v>0</v>
      </c>
      <c r="O18" s="40">
        <f>SUM(O19:O27)</f>
        <v>0</v>
      </c>
      <c r="P18" s="40">
        <f>SUM(P19:P27)</f>
        <v>0</v>
      </c>
      <c r="Q18" s="40">
        <f t="shared" ref="Q18:R18" si="5">SUM(Q19:Q27)</f>
        <v>0</v>
      </c>
      <c r="R18" s="40">
        <f t="shared" si="5"/>
        <v>0</v>
      </c>
    </row>
    <row r="19" spans="3:18" x14ac:dyDescent="0.25">
      <c r="C19" s="54" t="s">
        <v>8</v>
      </c>
      <c r="D19" s="65">
        <v>20740000</v>
      </c>
      <c r="E19" s="62"/>
      <c r="F19" s="38"/>
      <c r="G19" s="38"/>
      <c r="H19" s="38"/>
      <c r="I19" s="38"/>
      <c r="J19" s="38"/>
      <c r="K19" s="38"/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6"/>
      <c r="R19" s="63">
        <f>+F19+G19+R15+H19+I19+J19+K19+L19+N19+M19+O19+P19+Q19</f>
        <v>0</v>
      </c>
    </row>
    <row r="20" spans="3:18" x14ac:dyDescent="0.25">
      <c r="C20" s="54" t="s">
        <v>9</v>
      </c>
      <c r="D20" s="65">
        <v>5920000</v>
      </c>
      <c r="E20" s="65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6"/>
      <c r="R20" s="63">
        <f t="shared" ref="R20:R45" si="6">+F20+G20+H20+I20+J20+K20+L20+M20+N20+O20+P20+Q20</f>
        <v>0</v>
      </c>
    </row>
    <row r="21" spans="3:18" x14ac:dyDescent="0.25">
      <c r="C21" s="54" t="s">
        <v>10</v>
      </c>
      <c r="D21" s="65">
        <v>2000000</v>
      </c>
      <c r="E21" s="65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6"/>
      <c r="R21" s="63">
        <f t="shared" si="6"/>
        <v>0</v>
      </c>
    </row>
    <row r="22" spans="3:18" x14ac:dyDescent="0.25">
      <c r="C22" s="54" t="s">
        <v>11</v>
      </c>
      <c r="D22" s="65">
        <v>370000</v>
      </c>
      <c r="E22" s="65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6"/>
      <c r="R22" s="63">
        <f t="shared" si="6"/>
        <v>0</v>
      </c>
    </row>
    <row r="23" spans="3:18" x14ac:dyDescent="0.25">
      <c r="C23" s="54" t="s">
        <v>12</v>
      </c>
      <c r="D23" s="65">
        <v>8231400</v>
      </c>
      <c r="E23" s="6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6"/>
      <c r="R23" s="63">
        <f t="shared" si="6"/>
        <v>0</v>
      </c>
    </row>
    <row r="24" spans="3:18" x14ac:dyDescent="0.25">
      <c r="C24" s="54" t="s">
        <v>13</v>
      </c>
      <c r="D24" s="65">
        <v>2080000</v>
      </c>
      <c r="E24" s="65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6"/>
      <c r="R24" s="63">
        <f t="shared" si="6"/>
        <v>0</v>
      </c>
    </row>
    <row r="25" spans="3:18" x14ac:dyDescent="0.25">
      <c r="C25" s="54" t="s">
        <v>14</v>
      </c>
      <c r="D25" s="65">
        <v>6670240</v>
      </c>
      <c r="E25" s="62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6"/>
      <c r="R25" s="63">
        <f t="shared" si="6"/>
        <v>0</v>
      </c>
    </row>
    <row r="26" spans="3:18" x14ac:dyDescent="0.25">
      <c r="C26" s="54" t="s">
        <v>15</v>
      </c>
      <c r="D26" s="65">
        <v>21370000</v>
      </c>
      <c r="E26" s="62"/>
      <c r="F26" s="38">
        <v>0</v>
      </c>
      <c r="G26" s="38">
        <v>0</v>
      </c>
      <c r="H26" s="38">
        <v>0</v>
      </c>
      <c r="I26" s="38">
        <v>0</v>
      </c>
      <c r="J26" s="38"/>
      <c r="K26" s="38"/>
      <c r="L26" s="38">
        <v>0</v>
      </c>
      <c r="M26" s="38"/>
      <c r="N26" s="38"/>
      <c r="O26" s="38"/>
      <c r="P26" s="38"/>
      <c r="Q26" s="36"/>
      <c r="R26" s="63">
        <f t="shared" si="6"/>
        <v>0</v>
      </c>
    </row>
    <row r="27" spans="3:18" x14ac:dyDescent="0.25">
      <c r="C27" s="54" t="s">
        <v>16</v>
      </c>
      <c r="D27" s="65">
        <v>11360000</v>
      </c>
      <c r="E27" s="65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6"/>
      <c r="R27" s="63">
        <f t="shared" si="6"/>
        <v>0</v>
      </c>
    </row>
    <row r="28" spans="3:18" x14ac:dyDescent="0.25">
      <c r="C28" s="53" t="s">
        <v>17</v>
      </c>
      <c r="D28" s="40">
        <f>SUM(D29:D37)</f>
        <v>111513728</v>
      </c>
      <c r="E28" s="40">
        <v>0</v>
      </c>
      <c r="F28" s="40">
        <f t="shared" ref="F28:L28" si="7">SUM(F29:F37)</f>
        <v>0</v>
      </c>
      <c r="G28" s="40">
        <f t="shared" si="7"/>
        <v>0</v>
      </c>
      <c r="H28" s="40">
        <f t="shared" si="7"/>
        <v>0</v>
      </c>
      <c r="I28" s="40">
        <f t="shared" si="7"/>
        <v>0</v>
      </c>
      <c r="J28" s="40">
        <f t="shared" si="7"/>
        <v>0</v>
      </c>
      <c r="K28" s="40">
        <f t="shared" si="7"/>
        <v>0</v>
      </c>
      <c r="L28" s="40">
        <f t="shared" si="7"/>
        <v>0</v>
      </c>
      <c r="M28" s="40">
        <f>SUM(M29:M37)</f>
        <v>0</v>
      </c>
      <c r="N28" s="40">
        <f>SUM(N29:N37)</f>
        <v>0</v>
      </c>
      <c r="O28" s="40">
        <f t="shared" ref="O28:P28" si="8">SUM(O29:O37)</f>
        <v>0</v>
      </c>
      <c r="P28" s="40">
        <f t="shared" si="8"/>
        <v>0</v>
      </c>
      <c r="Q28" s="46"/>
      <c r="R28" s="64">
        <f t="shared" si="6"/>
        <v>0</v>
      </c>
    </row>
    <row r="29" spans="3:18" x14ac:dyDescent="0.25">
      <c r="C29" s="53" t="s">
        <v>18</v>
      </c>
      <c r="D29" s="65">
        <v>33400000</v>
      </c>
      <c r="E29" s="62"/>
      <c r="F29" s="38">
        <v>0</v>
      </c>
      <c r="G29" s="38">
        <v>0</v>
      </c>
      <c r="H29" s="38">
        <v>0</v>
      </c>
      <c r="I29" s="38"/>
      <c r="J29" s="38"/>
      <c r="K29" s="38">
        <v>0</v>
      </c>
      <c r="L29" s="38">
        <v>0</v>
      </c>
      <c r="M29" s="38"/>
      <c r="N29" s="38"/>
      <c r="O29" s="36"/>
      <c r="P29" s="36"/>
      <c r="Q29" s="36"/>
      <c r="R29" s="63">
        <f t="shared" si="6"/>
        <v>0</v>
      </c>
    </row>
    <row r="30" spans="3:18" x14ac:dyDescent="0.25">
      <c r="C30" s="54" t="s">
        <v>19</v>
      </c>
      <c r="D30" s="65">
        <v>5055000</v>
      </c>
      <c r="E30" s="62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/>
      <c r="P30" s="38"/>
      <c r="Q30" s="36"/>
      <c r="R30" s="63">
        <f t="shared" si="6"/>
        <v>0</v>
      </c>
    </row>
    <row r="31" spans="3:18" x14ac:dyDescent="0.25">
      <c r="C31" s="54" t="s">
        <v>20</v>
      </c>
      <c r="D31" s="65">
        <v>4102500</v>
      </c>
      <c r="E31" s="65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6"/>
      <c r="R31" s="63">
        <f t="shared" si="6"/>
        <v>0</v>
      </c>
    </row>
    <row r="32" spans="3:18" x14ac:dyDescent="0.25">
      <c r="C32" s="54" t="s">
        <v>21</v>
      </c>
      <c r="D32" s="65">
        <v>2000000</v>
      </c>
      <c r="E32" s="65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6"/>
      <c r="R32" s="63">
        <f t="shared" si="6"/>
        <v>0</v>
      </c>
    </row>
    <row r="33" spans="3:18" x14ac:dyDescent="0.25">
      <c r="C33" s="54" t="s">
        <v>22</v>
      </c>
      <c r="D33" s="65">
        <v>1860000</v>
      </c>
      <c r="E33" s="65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6"/>
      <c r="R33" s="63">
        <f t="shared" si="6"/>
        <v>0</v>
      </c>
    </row>
    <row r="34" spans="3:18" x14ac:dyDescent="0.25">
      <c r="C34" s="54" t="s">
        <v>23</v>
      </c>
      <c r="D34" s="65">
        <v>12150000</v>
      </c>
      <c r="E34" s="62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/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6"/>
      <c r="R34" s="63">
        <f t="shared" si="6"/>
        <v>0</v>
      </c>
    </row>
    <row r="35" spans="3:18" x14ac:dyDescent="0.25">
      <c r="C35" s="54" t="s">
        <v>24</v>
      </c>
      <c r="D35" s="65">
        <v>14447038</v>
      </c>
      <c r="E35" s="62"/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38">
        <v>0</v>
      </c>
      <c r="N35" s="38"/>
      <c r="O35" s="38">
        <v>0</v>
      </c>
      <c r="P35" s="38">
        <v>0</v>
      </c>
      <c r="Q35" s="36"/>
      <c r="R35" s="63">
        <f t="shared" si="6"/>
        <v>0</v>
      </c>
    </row>
    <row r="36" spans="3:18" x14ac:dyDescent="0.25">
      <c r="C36" s="54" t="s">
        <v>25</v>
      </c>
      <c r="D36" s="65">
        <v>0</v>
      </c>
      <c r="E36" s="65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6"/>
      <c r="R36" s="63">
        <f t="shared" si="6"/>
        <v>0</v>
      </c>
    </row>
    <row r="37" spans="3:18" x14ac:dyDescent="0.25">
      <c r="C37" s="54" t="s">
        <v>26</v>
      </c>
      <c r="D37" s="65">
        <v>38499190</v>
      </c>
      <c r="E37" s="62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/>
      <c r="M37" s="38">
        <v>0</v>
      </c>
      <c r="N37" s="38"/>
      <c r="O37" s="38">
        <v>0</v>
      </c>
      <c r="P37" s="38">
        <v>0</v>
      </c>
      <c r="Q37" s="36"/>
      <c r="R37" s="63">
        <f t="shared" si="6"/>
        <v>0</v>
      </c>
    </row>
    <row r="38" spans="3:18" x14ac:dyDescent="0.25">
      <c r="C38" s="53" t="s">
        <v>27</v>
      </c>
      <c r="D38" s="40">
        <f>SUM(D39:D46)</f>
        <v>48122965</v>
      </c>
      <c r="E38" s="40">
        <v>0</v>
      </c>
      <c r="F38" s="40">
        <f t="shared" ref="F38:L38" si="9">SUM(F39:F45)</f>
        <v>0</v>
      </c>
      <c r="G38" s="40">
        <f t="shared" si="9"/>
        <v>0</v>
      </c>
      <c r="H38" s="40">
        <f t="shared" si="9"/>
        <v>0</v>
      </c>
      <c r="I38" s="40">
        <f t="shared" si="9"/>
        <v>0</v>
      </c>
      <c r="J38" s="40">
        <f t="shared" si="9"/>
        <v>0</v>
      </c>
      <c r="K38" s="40">
        <f t="shared" si="9"/>
        <v>0</v>
      </c>
      <c r="L38" s="40">
        <f t="shared" si="9"/>
        <v>0</v>
      </c>
      <c r="M38" s="40">
        <f>SUM(M39:M45)</f>
        <v>0</v>
      </c>
      <c r="N38" s="40">
        <f>SUM(N39:N45)</f>
        <v>0</v>
      </c>
      <c r="O38" s="40">
        <f t="shared" ref="O38" si="10">SUM(O39:O45)</f>
        <v>0</v>
      </c>
      <c r="P38" s="40">
        <f t="shared" ref="P38" si="11">SUM(P39:P45)</f>
        <v>0</v>
      </c>
      <c r="Q38" s="36"/>
      <c r="R38" s="64">
        <f t="shared" si="6"/>
        <v>0</v>
      </c>
    </row>
    <row r="39" spans="3:18" x14ac:dyDescent="0.25">
      <c r="C39" s="54" t="s">
        <v>28</v>
      </c>
      <c r="D39" s="65">
        <v>48122965</v>
      </c>
      <c r="E39" s="62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/>
      <c r="R39" s="63">
        <f t="shared" si="6"/>
        <v>0</v>
      </c>
    </row>
    <row r="40" spans="3:18" x14ac:dyDescent="0.25">
      <c r="C40" s="54" t="s">
        <v>29</v>
      </c>
      <c r="D40" s="65">
        <v>0</v>
      </c>
      <c r="E40" s="6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6"/>
      <c r="R40" s="63">
        <f t="shared" si="6"/>
        <v>0</v>
      </c>
    </row>
    <row r="41" spans="3:18" x14ac:dyDescent="0.25">
      <c r="C41" s="54" t="s">
        <v>30</v>
      </c>
      <c r="D41" s="65">
        <v>0</v>
      </c>
      <c r="E41" s="65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6"/>
      <c r="R41" s="63">
        <f t="shared" si="6"/>
        <v>0</v>
      </c>
    </row>
    <row r="42" spans="3:18" x14ac:dyDescent="0.25">
      <c r="C42" s="54" t="s">
        <v>31</v>
      </c>
      <c r="D42" s="65">
        <v>0</v>
      </c>
      <c r="E42" s="65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6"/>
      <c r="R42" s="63">
        <f t="shared" si="6"/>
        <v>0</v>
      </c>
    </row>
    <row r="43" spans="3:18" x14ac:dyDescent="0.25">
      <c r="C43" s="54" t="s">
        <v>32</v>
      </c>
      <c r="D43" s="65">
        <v>0</v>
      </c>
      <c r="E43" s="65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6"/>
      <c r="R43" s="63">
        <f t="shared" si="6"/>
        <v>0</v>
      </c>
    </row>
    <row r="44" spans="3:18" x14ac:dyDescent="0.25">
      <c r="C44" s="54" t="s">
        <v>33</v>
      </c>
      <c r="D44" s="65">
        <v>0</v>
      </c>
      <c r="E44" s="65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6"/>
      <c r="R44" s="63">
        <f t="shared" si="6"/>
        <v>0</v>
      </c>
    </row>
    <row r="45" spans="3:18" x14ac:dyDescent="0.25">
      <c r="C45" s="54" t="s">
        <v>34</v>
      </c>
      <c r="D45" s="65">
        <v>0</v>
      </c>
      <c r="E45" s="65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6"/>
      <c r="R45" s="63">
        <f t="shared" si="6"/>
        <v>0</v>
      </c>
    </row>
    <row r="46" spans="3:18" x14ac:dyDescent="0.25">
      <c r="C46" s="54" t="s">
        <v>35</v>
      </c>
      <c r="D46" s="65">
        <v>0</v>
      </c>
      <c r="E46" s="65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6"/>
      <c r="R46" s="63">
        <f t="shared" ref="R46" si="12">+F46+G46+H46+I46+J46+K46+L46+M46+N46+O46+P46+Q46</f>
        <v>0</v>
      </c>
    </row>
    <row r="47" spans="3:18" x14ac:dyDescent="0.25">
      <c r="C47" s="53" t="s">
        <v>36</v>
      </c>
      <c r="D47" s="40">
        <f>SUM(D48:D53)</f>
        <v>0</v>
      </c>
      <c r="E47" s="40">
        <v>0</v>
      </c>
      <c r="F47" s="40">
        <f t="shared" ref="F47:P47" ca="1" si="13">SUM(F47:F53)</f>
        <v>0</v>
      </c>
      <c r="G47" s="40">
        <f t="shared" ca="1" si="13"/>
        <v>0</v>
      </c>
      <c r="H47" s="40">
        <f t="shared" ca="1" si="13"/>
        <v>0</v>
      </c>
      <c r="I47" s="40">
        <f t="shared" ca="1" si="13"/>
        <v>0</v>
      </c>
      <c r="J47" s="40">
        <f t="shared" ca="1" si="13"/>
        <v>0</v>
      </c>
      <c r="K47" s="40">
        <f t="shared" ca="1" si="13"/>
        <v>0</v>
      </c>
      <c r="L47" s="40">
        <f t="shared" ca="1" si="13"/>
        <v>0</v>
      </c>
      <c r="M47" s="40">
        <f t="shared" ca="1" si="13"/>
        <v>0</v>
      </c>
      <c r="N47" s="40">
        <f t="shared" ca="1" si="13"/>
        <v>0</v>
      </c>
      <c r="O47" s="40">
        <f t="shared" ca="1" si="13"/>
        <v>0</v>
      </c>
      <c r="P47" s="40">
        <f t="shared" ca="1" si="13"/>
        <v>0</v>
      </c>
      <c r="Q47" s="36"/>
      <c r="R47" s="64">
        <f ca="1">+F47+G47+H47+I47+J47+K47+L47+M47+N47+O47+P47+Q47</f>
        <v>0</v>
      </c>
    </row>
    <row r="48" spans="3:18" x14ac:dyDescent="0.25">
      <c r="C48" s="54" t="s">
        <v>37</v>
      </c>
      <c r="D48" s="65">
        <v>0</v>
      </c>
      <c r="E48" s="65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6"/>
      <c r="R48" s="63">
        <f t="shared" ref="R48:R54" si="14">+F48+G48+H48+I48+J48+K48+L48+M48+N48+O48+P48+Q48</f>
        <v>0</v>
      </c>
    </row>
    <row r="49" spans="3:18" x14ac:dyDescent="0.25">
      <c r="C49" s="54" t="s">
        <v>38</v>
      </c>
      <c r="D49" s="65">
        <v>0</v>
      </c>
      <c r="E49" s="65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6"/>
      <c r="R49" s="63">
        <f t="shared" si="14"/>
        <v>0</v>
      </c>
    </row>
    <row r="50" spans="3:18" x14ac:dyDescent="0.25">
      <c r="C50" s="54" t="s">
        <v>39</v>
      </c>
      <c r="D50" s="65">
        <v>0</v>
      </c>
      <c r="E50" s="65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6"/>
      <c r="R50" s="63">
        <f t="shared" si="14"/>
        <v>0</v>
      </c>
    </row>
    <row r="51" spans="3:18" x14ac:dyDescent="0.25">
      <c r="C51" s="54" t="s">
        <v>40</v>
      </c>
      <c r="D51" s="65">
        <v>0</v>
      </c>
      <c r="E51" s="65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6"/>
      <c r="R51" s="63">
        <f t="shared" si="14"/>
        <v>0</v>
      </c>
    </row>
    <row r="52" spans="3:18" x14ac:dyDescent="0.25">
      <c r="C52" s="54" t="s">
        <v>41</v>
      </c>
      <c r="D52" s="65">
        <v>0</v>
      </c>
      <c r="E52" s="65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6"/>
      <c r="R52" s="63">
        <f t="shared" si="14"/>
        <v>0</v>
      </c>
    </row>
    <row r="53" spans="3:18" x14ac:dyDescent="0.25">
      <c r="C53" s="54" t="s">
        <v>42</v>
      </c>
      <c r="D53" s="65">
        <v>0</v>
      </c>
      <c r="E53" s="65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6"/>
      <c r="R53" s="63">
        <f t="shared" si="14"/>
        <v>0</v>
      </c>
    </row>
    <row r="54" spans="3:18" x14ac:dyDescent="0.25">
      <c r="C54" s="53" t="s">
        <v>43</v>
      </c>
      <c r="D54" s="40">
        <f>SUM(D55:D63)</f>
        <v>31550000</v>
      </c>
      <c r="E54" s="40">
        <v>0</v>
      </c>
      <c r="F54" s="40">
        <f t="shared" ref="F54:L54" si="15">SUM(F55:F63)</f>
        <v>0</v>
      </c>
      <c r="G54" s="40">
        <f t="shared" si="15"/>
        <v>0</v>
      </c>
      <c r="H54" s="40">
        <f t="shared" si="15"/>
        <v>0</v>
      </c>
      <c r="I54" s="40">
        <f t="shared" si="15"/>
        <v>0</v>
      </c>
      <c r="J54" s="40">
        <f t="shared" si="15"/>
        <v>0</v>
      </c>
      <c r="K54" s="40">
        <f t="shared" si="15"/>
        <v>0</v>
      </c>
      <c r="L54" s="40">
        <f t="shared" si="15"/>
        <v>0</v>
      </c>
      <c r="M54" s="40">
        <f>SUM(M55:M63)</f>
        <v>0</v>
      </c>
      <c r="N54" s="40">
        <f>SUM(N55:N63)</f>
        <v>0</v>
      </c>
      <c r="O54" s="40">
        <f>SUM(O55:O63)</f>
        <v>0</v>
      </c>
      <c r="P54" s="40">
        <f>SUM(P55:P63)</f>
        <v>0</v>
      </c>
      <c r="Q54" s="36"/>
      <c r="R54" s="64">
        <f t="shared" si="14"/>
        <v>0</v>
      </c>
    </row>
    <row r="55" spans="3:18" x14ac:dyDescent="0.25">
      <c r="C55" s="54" t="s">
        <v>44</v>
      </c>
      <c r="D55" s="65">
        <v>24000000</v>
      </c>
      <c r="E55" s="62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/>
      <c r="N55" s="38"/>
      <c r="O55" s="38"/>
      <c r="P55" s="38"/>
      <c r="Q55" s="36"/>
      <c r="R55" s="63">
        <f>+F55+G55+H55+I55+J55+K55+L55+N55+M55+O55+P55+Q55</f>
        <v>0</v>
      </c>
    </row>
    <row r="56" spans="3:18" x14ac:dyDescent="0.25">
      <c r="C56" s="54" t="s">
        <v>45</v>
      </c>
      <c r="D56" s="65">
        <v>650000</v>
      </c>
      <c r="E56" s="62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/>
      <c r="M56" s="38">
        <v>0</v>
      </c>
      <c r="N56" s="38">
        <v>0</v>
      </c>
      <c r="O56" s="38">
        <v>0</v>
      </c>
      <c r="P56" s="38">
        <v>0</v>
      </c>
      <c r="Q56" s="36"/>
      <c r="R56" s="63">
        <f>+F56+G56+H56+I56+J56+K56+L56+M56+N56+O56+P56+Q56</f>
        <v>0</v>
      </c>
    </row>
    <row r="57" spans="3:18" x14ac:dyDescent="0.25">
      <c r="C57" s="54" t="s">
        <v>46</v>
      </c>
      <c r="D57" s="65">
        <v>4500000</v>
      </c>
      <c r="E57" s="62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6"/>
      <c r="R57" s="63">
        <f>+F57+G57+H57+I57+J57+K57+L57+M57+N57+O57+P57+Q57</f>
        <v>0</v>
      </c>
    </row>
    <row r="58" spans="3:18" x14ac:dyDescent="0.25">
      <c r="C58" s="54" t="s">
        <v>47</v>
      </c>
      <c r="D58" s="65"/>
      <c r="E58" s="62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6"/>
      <c r="R58" s="63">
        <f>F58+G58+H58+I58+J58+K58+L58+M58+N58+O58+P58+Q58</f>
        <v>0</v>
      </c>
    </row>
    <row r="59" spans="3:18" x14ac:dyDescent="0.25">
      <c r="C59" s="54" t="s">
        <v>48</v>
      </c>
      <c r="D59" s="65">
        <v>1600000</v>
      </c>
      <c r="E59" s="65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6"/>
      <c r="R59" s="63">
        <f t="shared" ref="R59:R67" si="16">+F59+G59+H59+I59+J59+K59+L59+M59+N59+O59+P59+Q59</f>
        <v>0</v>
      </c>
    </row>
    <row r="60" spans="3:18" x14ac:dyDescent="0.25">
      <c r="C60" s="54" t="s">
        <v>49</v>
      </c>
      <c r="D60" s="65">
        <v>0</v>
      </c>
      <c r="E60" s="65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6"/>
      <c r="R60" s="63">
        <f t="shared" si="16"/>
        <v>0</v>
      </c>
    </row>
    <row r="61" spans="3:18" x14ac:dyDescent="0.25">
      <c r="C61" s="54" t="s">
        <v>50</v>
      </c>
      <c r="D61" s="65">
        <v>0</v>
      </c>
      <c r="E61" s="65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6"/>
      <c r="R61" s="63">
        <f t="shared" si="16"/>
        <v>0</v>
      </c>
    </row>
    <row r="62" spans="3:18" x14ac:dyDescent="0.25">
      <c r="C62" s="54" t="s">
        <v>51</v>
      </c>
      <c r="D62" s="65">
        <v>800000</v>
      </c>
      <c r="E62" s="65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6"/>
      <c r="R62" s="63">
        <f t="shared" si="16"/>
        <v>0</v>
      </c>
    </row>
    <row r="63" spans="3:18" x14ac:dyDescent="0.25">
      <c r="C63" s="54" t="s">
        <v>52</v>
      </c>
      <c r="D63" s="65">
        <v>0</v>
      </c>
      <c r="E63" s="65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6"/>
      <c r="R63" s="63">
        <f t="shared" si="16"/>
        <v>0</v>
      </c>
    </row>
    <row r="64" spans="3:18" x14ac:dyDescent="0.25">
      <c r="C64" s="53" t="s">
        <v>53</v>
      </c>
      <c r="D64" s="40">
        <f>SUM(D65:D68)</f>
        <v>0</v>
      </c>
      <c r="E64" s="40">
        <v>0</v>
      </c>
      <c r="F64" s="40">
        <f t="shared" ref="F64:L64" si="17">SUM(F65:F68)</f>
        <v>0</v>
      </c>
      <c r="G64" s="40">
        <f t="shared" si="17"/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>SUM(M65:M68)</f>
        <v>0</v>
      </c>
      <c r="N64" s="40">
        <f>SUM(N65:N68)</f>
        <v>0</v>
      </c>
      <c r="O64" s="40">
        <f>SUM(O65:O68)</f>
        <v>0</v>
      </c>
      <c r="P64" s="40">
        <f>SUM(P65:P68)</f>
        <v>0</v>
      </c>
      <c r="Q64" s="36"/>
      <c r="R64" s="64">
        <f t="shared" si="16"/>
        <v>0</v>
      </c>
    </row>
    <row r="65" spans="3:18" x14ac:dyDescent="0.25">
      <c r="C65" s="54" t="s">
        <v>54</v>
      </c>
      <c r="D65" s="65">
        <v>0</v>
      </c>
      <c r="E65" s="65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6"/>
      <c r="R65" s="63">
        <f t="shared" si="16"/>
        <v>0</v>
      </c>
    </row>
    <row r="66" spans="3:18" x14ac:dyDescent="0.25">
      <c r="C66" s="54" t="s">
        <v>55</v>
      </c>
      <c r="D66" s="65">
        <v>0</v>
      </c>
      <c r="E66" s="65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6"/>
      <c r="R66" s="63">
        <f t="shared" si="16"/>
        <v>0</v>
      </c>
    </row>
    <row r="67" spans="3:18" x14ac:dyDescent="0.25">
      <c r="C67" s="54" t="s">
        <v>56</v>
      </c>
      <c r="D67" s="65">
        <v>0</v>
      </c>
      <c r="E67" s="65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6"/>
      <c r="R67" s="63">
        <f t="shared" si="16"/>
        <v>0</v>
      </c>
    </row>
    <row r="68" spans="3:18" x14ac:dyDescent="0.25">
      <c r="C68" s="54" t="s">
        <v>57</v>
      </c>
      <c r="D68" s="65">
        <v>0</v>
      </c>
      <c r="E68" s="65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6"/>
      <c r="R68" s="63">
        <f>+F68+G68+H68+I68+J68+K68+L68+N68+M68+O68+P68+Q68</f>
        <v>0</v>
      </c>
    </row>
    <row r="69" spans="3:18" x14ac:dyDescent="0.25">
      <c r="C69" s="53" t="s">
        <v>58</v>
      </c>
      <c r="D69" s="40">
        <f>SUM(D70:D71)</f>
        <v>0</v>
      </c>
      <c r="E69" s="40">
        <v>0</v>
      </c>
      <c r="F69" s="40">
        <f t="shared" ref="F69:L69" si="18">SUM(F70:F71)</f>
        <v>0</v>
      </c>
      <c r="G69" s="40">
        <f t="shared" si="18"/>
        <v>0</v>
      </c>
      <c r="H69" s="40">
        <f t="shared" si="18"/>
        <v>0</v>
      </c>
      <c r="I69" s="40">
        <f t="shared" si="18"/>
        <v>0</v>
      </c>
      <c r="J69" s="40">
        <f t="shared" si="18"/>
        <v>0</v>
      </c>
      <c r="K69" s="40">
        <f t="shared" si="18"/>
        <v>0</v>
      </c>
      <c r="L69" s="40">
        <f t="shared" si="18"/>
        <v>0</v>
      </c>
      <c r="M69" s="40">
        <f>SUM(M70:M71)</f>
        <v>0</v>
      </c>
      <c r="N69" s="40">
        <f>SUM(N70:N71)</f>
        <v>0</v>
      </c>
      <c r="O69" s="40">
        <f>SUM(O70:O71)</f>
        <v>0</v>
      </c>
      <c r="P69" s="40">
        <f>SUM(P70:P71)</f>
        <v>0</v>
      </c>
      <c r="Q69" s="36"/>
      <c r="R69" s="64">
        <f t="shared" ref="R69:R75" si="19">+F69+G69+H69+I69+J69+K69+L69+M69+N69+O69+P69+Q69</f>
        <v>0</v>
      </c>
    </row>
    <row r="70" spans="3:18" x14ac:dyDescent="0.25">
      <c r="C70" s="54" t="s">
        <v>59</v>
      </c>
      <c r="D70" s="65">
        <v>0</v>
      </c>
      <c r="E70" s="65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6"/>
      <c r="R70" s="63">
        <f t="shared" si="19"/>
        <v>0</v>
      </c>
    </row>
    <row r="71" spans="3:18" x14ac:dyDescent="0.25">
      <c r="C71" s="54" t="s">
        <v>60</v>
      </c>
      <c r="D71" s="65">
        <v>0</v>
      </c>
      <c r="E71" s="65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6"/>
      <c r="R71" s="63">
        <f t="shared" si="19"/>
        <v>0</v>
      </c>
    </row>
    <row r="72" spans="3:18" x14ac:dyDescent="0.25">
      <c r="C72" s="53" t="s">
        <v>61</v>
      </c>
      <c r="D72" s="40">
        <f>SUM(D73:D75)</f>
        <v>0</v>
      </c>
      <c r="E72" s="40">
        <v>0</v>
      </c>
      <c r="F72" s="40">
        <f t="shared" ref="F72:L72" si="20">SUM(F73:F75)</f>
        <v>0</v>
      </c>
      <c r="G72" s="40">
        <f t="shared" si="20"/>
        <v>0</v>
      </c>
      <c r="H72" s="40">
        <f t="shared" si="20"/>
        <v>0</v>
      </c>
      <c r="I72" s="40">
        <f t="shared" si="20"/>
        <v>0</v>
      </c>
      <c r="J72" s="40">
        <f t="shared" si="20"/>
        <v>0</v>
      </c>
      <c r="K72" s="40">
        <f t="shared" si="20"/>
        <v>0</v>
      </c>
      <c r="L72" s="40">
        <f t="shared" si="20"/>
        <v>0</v>
      </c>
      <c r="M72" s="40">
        <f>SUM(M73:M75)</f>
        <v>0</v>
      </c>
      <c r="N72" s="40">
        <f>SUM(N73:N75)</f>
        <v>0</v>
      </c>
      <c r="O72" s="40">
        <f>SUM(O73:O75)</f>
        <v>0</v>
      </c>
      <c r="P72" s="40">
        <f>SUM(P73:P75)</f>
        <v>0</v>
      </c>
      <c r="Q72" s="36"/>
      <c r="R72" s="64">
        <f t="shared" si="19"/>
        <v>0</v>
      </c>
    </row>
    <row r="73" spans="3:18" x14ac:dyDescent="0.25">
      <c r="C73" s="54" t="s">
        <v>62</v>
      </c>
      <c r="D73" s="65">
        <v>0</v>
      </c>
      <c r="E73" s="65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6"/>
      <c r="R73" s="63">
        <f t="shared" si="19"/>
        <v>0</v>
      </c>
    </row>
    <row r="74" spans="3:18" x14ac:dyDescent="0.25">
      <c r="C74" s="54" t="s">
        <v>63</v>
      </c>
      <c r="D74" s="65">
        <v>0</v>
      </c>
      <c r="E74" s="65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6"/>
      <c r="R74" s="63">
        <f t="shared" si="19"/>
        <v>0</v>
      </c>
    </row>
    <row r="75" spans="3:18" x14ac:dyDescent="0.25">
      <c r="C75" s="54" t="s">
        <v>64</v>
      </c>
      <c r="D75" s="65">
        <v>0</v>
      </c>
      <c r="E75" s="65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6"/>
      <c r="R75" s="63">
        <f t="shared" si="19"/>
        <v>0</v>
      </c>
    </row>
    <row r="76" spans="3:18" x14ac:dyDescent="0.25">
      <c r="C76" s="52" t="s">
        <v>67</v>
      </c>
      <c r="D76" s="40">
        <f>+D77+D80+D83</f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6"/>
      <c r="R76" s="64">
        <f t="shared" ref="R76" si="21">+F76+G76+H76+I76+J76+K76+L76+M76+N76+O76+P76+Q76</f>
        <v>0</v>
      </c>
    </row>
    <row r="77" spans="3:18" x14ac:dyDescent="0.25">
      <c r="C77" s="53" t="s">
        <v>68</v>
      </c>
      <c r="D77" s="40">
        <v>0</v>
      </c>
      <c r="E77" s="40">
        <v>0</v>
      </c>
      <c r="F77" s="40">
        <v>0</v>
      </c>
      <c r="G77" s="40">
        <f t="shared" ref="G77:L77" si="22">+G78+G79</f>
        <v>0</v>
      </c>
      <c r="H77" s="40">
        <f t="shared" si="22"/>
        <v>0</v>
      </c>
      <c r="I77" s="40">
        <f t="shared" si="22"/>
        <v>0</v>
      </c>
      <c r="J77" s="40">
        <f t="shared" si="22"/>
        <v>0</v>
      </c>
      <c r="K77" s="40">
        <f t="shared" si="22"/>
        <v>0</v>
      </c>
      <c r="L77" s="40">
        <f t="shared" si="22"/>
        <v>0</v>
      </c>
      <c r="M77" s="40">
        <f>+M78+M79</f>
        <v>0</v>
      </c>
      <c r="N77" s="40">
        <f>+N78+N79</f>
        <v>0</v>
      </c>
      <c r="O77" s="40">
        <f>+O78+O79</f>
        <v>0</v>
      </c>
      <c r="P77" s="40">
        <f>+P78+P79</f>
        <v>0</v>
      </c>
      <c r="Q77" s="46"/>
      <c r="R77" s="64">
        <f t="shared" ref="P77:R84" si="23">+F77+G77+H77+I77+J77+K77+L77+M77+N77+O77+P77+Q77</f>
        <v>0</v>
      </c>
    </row>
    <row r="78" spans="3:18" x14ac:dyDescent="0.25">
      <c r="C78" s="54" t="s">
        <v>69</v>
      </c>
      <c r="D78" s="65">
        <v>0</v>
      </c>
      <c r="E78" s="65">
        <v>0</v>
      </c>
      <c r="F78" s="65">
        <v>0</v>
      </c>
      <c r="G78" s="38"/>
      <c r="H78" s="38"/>
      <c r="I78" s="38"/>
      <c r="J78" s="38"/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/>
      <c r="Q78" s="36"/>
      <c r="R78" s="63">
        <f t="shared" si="23"/>
        <v>0</v>
      </c>
    </row>
    <row r="79" spans="3:18" x14ac:dyDescent="0.25">
      <c r="C79" s="54" t="s">
        <v>70</v>
      </c>
      <c r="D79" s="65">
        <v>0</v>
      </c>
      <c r="E79" s="65">
        <v>0</v>
      </c>
      <c r="F79" s="65">
        <f t="shared" ref="F79" si="24">+F80+F81</f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63">
        <f t="shared" si="23"/>
        <v>0</v>
      </c>
      <c r="Q79" s="36"/>
      <c r="R79" s="63">
        <f t="shared" si="23"/>
        <v>0</v>
      </c>
    </row>
    <row r="80" spans="3:18" x14ac:dyDescent="0.25">
      <c r="C80" s="53" t="s">
        <v>71</v>
      </c>
      <c r="D80" s="65">
        <v>0</v>
      </c>
      <c r="E80" s="65">
        <v>0</v>
      </c>
      <c r="F80" s="38">
        <v>0</v>
      </c>
      <c r="G80" s="40">
        <f>+G81+G82</f>
        <v>0</v>
      </c>
      <c r="H80" s="40">
        <f t="shared" ref="H80:L80" si="25">+H81+H82</f>
        <v>0</v>
      </c>
      <c r="I80" s="40">
        <f t="shared" si="25"/>
        <v>0</v>
      </c>
      <c r="J80" s="40">
        <f t="shared" si="25"/>
        <v>0</v>
      </c>
      <c r="K80" s="40">
        <f t="shared" si="25"/>
        <v>0</v>
      </c>
      <c r="L80" s="40">
        <f t="shared" si="25"/>
        <v>0</v>
      </c>
      <c r="M80" s="40">
        <f>+M81+M82</f>
        <v>0</v>
      </c>
      <c r="N80" s="40">
        <f>+N81+N82</f>
        <v>0</v>
      </c>
      <c r="O80" s="40">
        <f>+O81+O82</f>
        <v>0</v>
      </c>
      <c r="P80" s="64">
        <f t="shared" si="23"/>
        <v>0</v>
      </c>
      <c r="Q80" s="36"/>
      <c r="R80" s="64">
        <f t="shared" si="23"/>
        <v>0</v>
      </c>
    </row>
    <row r="81" spans="3:19" x14ac:dyDescent="0.25">
      <c r="C81" s="54" t="s">
        <v>72</v>
      </c>
      <c r="D81" s="65">
        <v>0</v>
      </c>
      <c r="E81" s="65">
        <v>0</v>
      </c>
      <c r="F81" s="36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63">
        <f t="shared" si="23"/>
        <v>0</v>
      </c>
      <c r="Q81" s="36"/>
      <c r="R81" s="63">
        <f t="shared" si="23"/>
        <v>0</v>
      </c>
    </row>
    <row r="82" spans="3:19" x14ac:dyDescent="0.25">
      <c r="C82" s="54" t="s">
        <v>73</v>
      </c>
      <c r="D82" s="65">
        <v>0</v>
      </c>
      <c r="E82" s="65">
        <v>0</v>
      </c>
      <c r="F82" s="36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63">
        <f t="shared" si="23"/>
        <v>0</v>
      </c>
      <c r="Q82" s="36"/>
      <c r="R82" s="63">
        <f t="shared" si="23"/>
        <v>0</v>
      </c>
    </row>
    <row r="83" spans="3:19" x14ac:dyDescent="0.25">
      <c r="C83" s="53" t="s">
        <v>74</v>
      </c>
      <c r="D83" s="40">
        <v>0</v>
      </c>
      <c r="E83" s="40">
        <v>0</v>
      </c>
      <c r="F83" s="46">
        <v>0</v>
      </c>
      <c r="G83" s="40">
        <f>+G84</f>
        <v>0</v>
      </c>
      <c r="H83" s="40">
        <f t="shared" ref="H83:O83" si="26">+H84</f>
        <v>0</v>
      </c>
      <c r="I83" s="40">
        <f t="shared" si="26"/>
        <v>0</v>
      </c>
      <c r="J83" s="40">
        <f t="shared" si="26"/>
        <v>0</v>
      </c>
      <c r="K83" s="40">
        <f t="shared" si="26"/>
        <v>0</v>
      </c>
      <c r="L83" s="40">
        <f t="shared" si="26"/>
        <v>0</v>
      </c>
      <c r="M83" s="40">
        <f t="shared" si="26"/>
        <v>0</v>
      </c>
      <c r="N83" s="40">
        <f t="shared" si="26"/>
        <v>0</v>
      </c>
      <c r="O83" s="40">
        <f t="shared" si="26"/>
        <v>0</v>
      </c>
      <c r="P83" s="64">
        <f t="shared" si="23"/>
        <v>0</v>
      </c>
      <c r="Q83" s="36"/>
      <c r="R83" s="64">
        <f t="shared" si="23"/>
        <v>0</v>
      </c>
    </row>
    <row r="84" spans="3:19" x14ac:dyDescent="0.25">
      <c r="C84" s="54" t="s">
        <v>75</v>
      </c>
      <c r="D84" s="65">
        <v>0</v>
      </c>
      <c r="E84" s="65">
        <v>0</v>
      </c>
      <c r="F84" s="47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63">
        <f t="shared" si="23"/>
        <v>0</v>
      </c>
      <c r="Q84" s="36"/>
      <c r="R84" s="63">
        <f t="shared" si="23"/>
        <v>0</v>
      </c>
    </row>
    <row r="85" spans="3:19" ht="12.75" customHeight="1" x14ac:dyDescent="0.25">
      <c r="C85" s="74" t="s">
        <v>65</v>
      </c>
      <c r="D85" s="84">
        <f>+D83+D80+D78+D72+D69+D64+D54+D47+D38+D28+D18+D12</f>
        <v>507800730</v>
      </c>
      <c r="E85" s="66">
        <f>+E13+E14+E15+E16+E17+E18+E19+E20+E21+E22+E23+E24+E25+E26+E27+E28+E29+E30+E31+E32+E33+E35+E34+E36+E37+E38+E39+E40+E41+E42+E43+E44+E45+E47+E48+E49+E50+E51+E52+E53+E54+E55+E56+E57+E58+E59+E60+E61+E62+E63+E64+E65+E66+E67+E68+E69+E70+E71+E72+E73+E74+E75+E76+E77+E78+E79+E80+E81+E82+E83+E84</f>
        <v>0</v>
      </c>
      <c r="F85" s="66">
        <f ca="1">+F12+F18+F28+F38+F47+F54+F64+F76</f>
        <v>0</v>
      </c>
      <c r="G85" s="66">
        <f t="shared" ref="G85:Q85" ca="1" si="27">+G12+G18+G28+G38+G47+G54+G64+G76</f>
        <v>0</v>
      </c>
      <c r="H85" s="66">
        <f t="shared" ca="1" si="27"/>
        <v>0</v>
      </c>
      <c r="I85" s="66">
        <f t="shared" ca="1" si="27"/>
        <v>0</v>
      </c>
      <c r="J85" s="66">
        <f t="shared" ca="1" si="27"/>
        <v>0</v>
      </c>
      <c r="K85" s="66">
        <f t="shared" ca="1" si="27"/>
        <v>0</v>
      </c>
      <c r="L85" s="66">
        <f t="shared" ca="1" si="27"/>
        <v>0</v>
      </c>
      <c r="M85" s="66">
        <f t="shared" ca="1" si="27"/>
        <v>0</v>
      </c>
      <c r="N85" s="66">
        <f t="shared" ca="1" si="27"/>
        <v>0</v>
      </c>
      <c r="O85" s="66">
        <f t="shared" ca="1" si="27"/>
        <v>0</v>
      </c>
      <c r="P85" s="66">
        <f t="shared" ca="1" si="27"/>
        <v>0</v>
      </c>
      <c r="Q85" s="66">
        <f t="shared" si="27"/>
        <v>0</v>
      </c>
      <c r="R85" s="67">
        <f>+R12+R18+R28+R38+R54+R64+R69+R77</f>
        <v>0</v>
      </c>
      <c r="S85" s="31"/>
    </row>
    <row r="86" spans="3:19" ht="4.5" customHeight="1" x14ac:dyDescent="0.3">
      <c r="C86" s="82"/>
      <c r="D86" s="85"/>
      <c r="E86" s="28"/>
      <c r="N86" s="30"/>
      <c r="P86" s="30"/>
    </row>
    <row r="87" spans="3:19" ht="18.75" x14ac:dyDescent="0.3">
      <c r="C87" s="29"/>
      <c r="D87" s="28"/>
      <c r="E87" s="28"/>
    </row>
    <row r="88" spans="3:19" ht="18.75" x14ac:dyDescent="0.3">
      <c r="C88" s="29"/>
      <c r="D88" s="28"/>
      <c r="E88" s="28"/>
    </row>
    <row r="89" spans="3:19" ht="18.75" x14ac:dyDescent="0.3">
      <c r="C89" s="28"/>
      <c r="D89" s="28"/>
      <c r="E89" s="28"/>
      <c r="F89" s="28"/>
      <c r="G89" s="28"/>
      <c r="H89" s="28"/>
      <c r="I89" s="28"/>
    </row>
    <row r="90" spans="3:19" ht="18.75" x14ac:dyDescent="0.3">
      <c r="C90" s="28"/>
      <c r="D90" s="28"/>
      <c r="E90" s="28"/>
      <c r="F90" s="28"/>
      <c r="G90" s="28"/>
      <c r="H90" s="28"/>
      <c r="I90" s="28"/>
    </row>
  </sheetData>
  <mergeCells count="11">
    <mergeCell ref="C85:C86"/>
    <mergeCell ref="D85:D86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23622047244094491" top="0.98425196850393704" bottom="0.74803149606299213" header="0.31496062992125984" footer="0.31496062992125984"/>
  <pageSetup paperSize="9" scale="45" orientation="landscape" verticalDpi="300" r:id="rId1"/>
  <rowBreaks count="1" manualBreakCount="1">
    <brk id="67" max="17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9"/>
  <sheetViews>
    <sheetView showGridLines="0" view="pageBreakPreview" topLeftCell="C80" zoomScale="75" zoomScaleNormal="91" zoomScaleSheetLayoutView="112" workbookViewId="0">
      <selection activeCell="M87" sqref="M87"/>
    </sheetView>
  </sheetViews>
  <sheetFormatPr baseColWidth="10" defaultColWidth="16.85546875" defaultRowHeight="15" x14ac:dyDescent="0.25"/>
  <cols>
    <col min="1" max="1" width="2.28515625" customWidth="1"/>
    <col min="2" max="2" width="16.85546875" hidden="1" customWidth="1"/>
    <col min="3" max="3" width="67" customWidth="1"/>
    <col min="4" max="4" width="12.7109375" customWidth="1"/>
    <col min="5" max="5" width="13.42578125" customWidth="1"/>
    <col min="6" max="6" width="14" customWidth="1"/>
    <col min="7" max="8" width="13.7109375" customWidth="1"/>
    <col min="9" max="9" width="13.85546875" customWidth="1"/>
    <col min="10" max="11" width="13.7109375" customWidth="1"/>
    <col min="12" max="12" width="12.7109375" bestFit="1" customWidth="1"/>
    <col min="13" max="13" width="12.7109375" customWidth="1"/>
    <col min="14" max="14" width="13.140625" customWidth="1"/>
    <col min="15" max="15" width="1.28515625" hidden="1" customWidth="1"/>
    <col min="16" max="16" width="17.42578125" customWidth="1"/>
  </cols>
  <sheetData>
    <row r="3" spans="3:17" ht="28.5" customHeight="1" x14ac:dyDescent="0.25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7" ht="21" customHeight="1" x14ac:dyDescent="0.25">
      <c r="C4" s="68" t="s">
        <v>97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3:17" ht="15.75" x14ac:dyDescent="0.25">
      <c r="C5" s="77" t="s">
        <v>96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3:17" ht="15.75" customHeight="1" x14ac:dyDescent="0.25">
      <c r="C6" s="72" t="s">
        <v>92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3:17" ht="15.75" customHeight="1" x14ac:dyDescent="0.25">
      <c r="C7" s="73" t="s">
        <v>77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9" spans="3:17" ht="23.25" customHeight="1" x14ac:dyDescent="0.25">
      <c r="C9" s="51" t="s">
        <v>66</v>
      </c>
      <c r="D9" s="32" t="s">
        <v>79</v>
      </c>
      <c r="E9" s="32" t="s">
        <v>80</v>
      </c>
      <c r="F9" s="32" t="s">
        <v>81</v>
      </c>
      <c r="G9" s="32" t="s">
        <v>82</v>
      </c>
      <c r="H9" s="33" t="s">
        <v>83</v>
      </c>
      <c r="I9" s="32" t="s">
        <v>84</v>
      </c>
      <c r="J9" s="33" t="s">
        <v>85</v>
      </c>
      <c r="K9" s="32" t="s">
        <v>86</v>
      </c>
      <c r="L9" s="32" t="s">
        <v>87</v>
      </c>
      <c r="M9" s="32" t="s">
        <v>88</v>
      </c>
      <c r="N9" s="32" t="s">
        <v>89</v>
      </c>
      <c r="O9" s="33" t="s">
        <v>90</v>
      </c>
      <c r="P9" s="32" t="s">
        <v>78</v>
      </c>
    </row>
    <row r="10" spans="3:17" x14ac:dyDescent="0.25">
      <c r="C10" s="52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3:17" x14ac:dyDescent="0.25">
      <c r="C11" s="53" t="s">
        <v>1</v>
      </c>
      <c r="D11" s="35">
        <f>SUM(D12:D16)</f>
        <v>14470160</v>
      </c>
      <c r="E11" s="35">
        <f>SUM(E12:E16)</f>
        <v>14609243</v>
      </c>
      <c r="F11" s="35">
        <f t="shared" ref="F11:J11" si="0">SUM(F12:F16)</f>
        <v>14045633</v>
      </c>
      <c r="G11" s="35">
        <f t="shared" si="0"/>
        <v>13207569</v>
      </c>
      <c r="H11" s="35">
        <f t="shared" si="0"/>
        <v>14140358</v>
      </c>
      <c r="I11" s="35">
        <f t="shared" si="0"/>
        <v>14100524</v>
      </c>
      <c r="J11" s="35">
        <f t="shared" si="0"/>
        <v>16337027</v>
      </c>
      <c r="K11" s="35">
        <f>SUM(K12:K16)</f>
        <v>16343257</v>
      </c>
      <c r="L11" s="35">
        <f>SUM(L12:L16)</f>
        <v>15904226</v>
      </c>
      <c r="M11" s="35">
        <f>SUM(M12:M16)</f>
        <v>15717088</v>
      </c>
      <c r="N11" s="35">
        <f>SUM(N12:N16)</f>
        <v>16040749</v>
      </c>
      <c r="O11" s="36"/>
      <c r="P11" s="37">
        <f>+D11+E11+F11+G11+H11+I11+J11+K11+L11+M11+N11+O11</f>
        <v>164915834</v>
      </c>
    </row>
    <row r="12" spans="3:17" x14ac:dyDescent="0.25">
      <c r="C12" s="54" t="s">
        <v>2</v>
      </c>
      <c r="D12" s="38">
        <v>12049798</v>
      </c>
      <c r="E12" s="38">
        <v>12154329</v>
      </c>
      <c r="F12" s="38">
        <v>11629279</v>
      </c>
      <c r="G12" s="38">
        <v>10904410</v>
      </c>
      <c r="H12" s="38">
        <v>11733948</v>
      </c>
      <c r="I12" s="38">
        <v>11715884</v>
      </c>
      <c r="J12" s="38">
        <v>13654937</v>
      </c>
      <c r="K12" s="38">
        <v>13663780</v>
      </c>
      <c r="L12" s="38">
        <v>13281421</v>
      </c>
      <c r="M12" s="38">
        <v>13119171</v>
      </c>
      <c r="N12" s="38">
        <v>13399786</v>
      </c>
      <c r="O12" s="36"/>
      <c r="P12" s="39">
        <f t="shared" ref="P12:P17" si="1">+D12+E12+F12+G12+H12+I12+J12+K12+L12+M12+N12+O12</f>
        <v>137306743</v>
      </c>
    </row>
    <row r="13" spans="3:17" x14ac:dyDescent="0.25">
      <c r="C13" s="54" t="s">
        <v>3</v>
      </c>
      <c r="D13" s="38">
        <v>556200</v>
      </c>
      <c r="E13" s="38">
        <v>575200</v>
      </c>
      <c r="F13" s="38">
        <v>616700</v>
      </c>
      <c r="G13" s="38">
        <v>614700</v>
      </c>
      <c r="H13" s="38">
        <v>620700</v>
      </c>
      <c r="I13" s="38">
        <v>601700</v>
      </c>
      <c r="J13" s="38">
        <v>601700</v>
      </c>
      <c r="K13" s="38">
        <v>594700</v>
      </c>
      <c r="L13" s="38">
        <v>596700</v>
      </c>
      <c r="M13" s="38">
        <v>596700</v>
      </c>
      <c r="N13" s="38">
        <v>596700</v>
      </c>
      <c r="O13" s="36"/>
      <c r="P13" s="39">
        <f t="shared" si="1"/>
        <v>6571700</v>
      </c>
    </row>
    <row r="14" spans="3:17" x14ac:dyDescent="0.25">
      <c r="C14" s="54" t="s">
        <v>4</v>
      </c>
      <c r="D14" s="38">
        <v>30000</v>
      </c>
      <c r="E14" s="38">
        <v>30000</v>
      </c>
      <c r="F14" s="38">
        <v>30000</v>
      </c>
      <c r="G14" s="38">
        <v>30000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6"/>
      <c r="P14" s="39">
        <f t="shared" si="1"/>
        <v>120000</v>
      </c>
      <c r="Q14" s="14"/>
    </row>
    <row r="15" spans="3:17" x14ac:dyDescent="0.25">
      <c r="C15" s="54" t="s">
        <v>5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6"/>
      <c r="P15" s="39">
        <f t="shared" si="1"/>
        <v>0</v>
      </c>
    </row>
    <row r="16" spans="3:17" x14ac:dyDescent="0.25">
      <c r="C16" s="54" t="s">
        <v>6</v>
      </c>
      <c r="D16" s="38">
        <v>1834162</v>
      </c>
      <c r="E16" s="38">
        <v>1849714</v>
      </c>
      <c r="F16" s="38">
        <v>1769654</v>
      </c>
      <c r="G16" s="38">
        <v>1658459</v>
      </c>
      <c r="H16" s="38">
        <v>1785710</v>
      </c>
      <c r="I16" s="38">
        <v>1782940</v>
      </c>
      <c r="J16" s="38">
        <v>2080390</v>
      </c>
      <c r="K16" s="38">
        <v>2084777</v>
      </c>
      <c r="L16" s="38">
        <v>2026105</v>
      </c>
      <c r="M16" s="38">
        <v>2001217</v>
      </c>
      <c r="N16" s="38">
        <v>2044263</v>
      </c>
      <c r="O16" s="36"/>
      <c r="P16" s="39">
        <f t="shared" si="1"/>
        <v>20917391</v>
      </c>
    </row>
    <row r="17" spans="3:16" x14ac:dyDescent="0.25">
      <c r="C17" s="53" t="s">
        <v>7</v>
      </c>
      <c r="D17" s="40">
        <f t="shared" ref="D17" si="2">SUM(D18:D26)</f>
        <v>0</v>
      </c>
      <c r="E17" s="40">
        <f>SUM(E18:E26)</f>
        <v>760278</v>
      </c>
      <c r="F17" s="40">
        <f t="shared" ref="F17:J17" si="3">SUM(F18:F26)</f>
        <v>885211</v>
      </c>
      <c r="G17" s="40">
        <f t="shared" si="3"/>
        <v>709076</v>
      </c>
      <c r="H17" s="40">
        <f t="shared" si="3"/>
        <v>1638565</v>
      </c>
      <c r="I17" s="40">
        <f t="shared" si="3"/>
        <v>1736782</v>
      </c>
      <c r="J17" s="40">
        <f t="shared" si="3"/>
        <v>422637</v>
      </c>
      <c r="K17" s="40">
        <f>SUM(K18:K26)</f>
        <v>705837</v>
      </c>
      <c r="L17" s="40">
        <f>SUM(L18:L26)</f>
        <v>705837</v>
      </c>
      <c r="M17" s="40">
        <f>SUM(M18:M26)</f>
        <v>705837</v>
      </c>
      <c r="N17" s="40">
        <f>SUM(N18:N26)</f>
        <v>705837</v>
      </c>
      <c r="O17" s="36"/>
      <c r="P17" s="37">
        <f t="shared" si="1"/>
        <v>8975897</v>
      </c>
    </row>
    <row r="18" spans="3:16" x14ac:dyDescent="0.25">
      <c r="C18" s="54" t="s">
        <v>8</v>
      </c>
      <c r="D18" s="38">
        <v>0</v>
      </c>
      <c r="E18" s="38">
        <v>760278</v>
      </c>
      <c r="F18" s="38">
        <v>885211</v>
      </c>
      <c r="G18" s="38">
        <v>709076</v>
      </c>
      <c r="H18" s="38">
        <v>932728</v>
      </c>
      <c r="I18" s="38">
        <v>747745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6"/>
      <c r="P18" s="39">
        <f>+D18+E18+P14+F18+G18+H18+I18+J18+L18+K18+M18+N18+O18</f>
        <v>4155038</v>
      </c>
    </row>
    <row r="19" spans="3:16" x14ac:dyDescent="0.25">
      <c r="C19" s="54" t="s">
        <v>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6"/>
      <c r="P19" s="39">
        <f t="shared" ref="P19:P44" si="4">+D19+E19+F19+G19+H19+I19+J19+K19+L19+M19+N19+O19</f>
        <v>0</v>
      </c>
    </row>
    <row r="20" spans="3:16" x14ac:dyDescent="0.25">
      <c r="C20" s="54" t="s">
        <v>10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6"/>
      <c r="P20" s="39">
        <f t="shared" si="4"/>
        <v>0</v>
      </c>
    </row>
    <row r="21" spans="3:16" x14ac:dyDescent="0.25">
      <c r="C21" s="54" t="s">
        <v>11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6"/>
      <c r="P21" s="39">
        <f t="shared" si="4"/>
        <v>0</v>
      </c>
    </row>
    <row r="22" spans="3:16" x14ac:dyDescent="0.25">
      <c r="C22" s="54" t="s">
        <v>12</v>
      </c>
      <c r="D22" s="38">
        <v>0</v>
      </c>
      <c r="E22" s="38">
        <v>0</v>
      </c>
      <c r="F22" s="38">
        <v>0</v>
      </c>
      <c r="G22" s="38">
        <v>0</v>
      </c>
      <c r="H22" s="38">
        <v>422637</v>
      </c>
      <c r="I22" s="38">
        <v>422637</v>
      </c>
      <c r="J22" s="38">
        <v>422637</v>
      </c>
      <c r="K22" s="38">
        <v>422637</v>
      </c>
      <c r="L22" s="38">
        <v>422637</v>
      </c>
      <c r="M22" s="38">
        <v>422637</v>
      </c>
      <c r="N22" s="38">
        <v>422637</v>
      </c>
      <c r="O22" s="36"/>
      <c r="P22" s="39">
        <f t="shared" si="4"/>
        <v>2958459</v>
      </c>
    </row>
    <row r="23" spans="3:16" x14ac:dyDescent="0.25">
      <c r="C23" s="54" t="s">
        <v>13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6"/>
      <c r="P23" s="39">
        <f t="shared" si="4"/>
        <v>0</v>
      </c>
    </row>
    <row r="24" spans="3:16" x14ac:dyDescent="0.25">
      <c r="C24" s="54" t="s">
        <v>14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6"/>
      <c r="P24" s="39">
        <f t="shared" si="4"/>
        <v>0</v>
      </c>
    </row>
    <row r="25" spans="3:16" x14ac:dyDescent="0.25">
      <c r="C25" s="54" t="s">
        <v>15</v>
      </c>
      <c r="D25" s="38">
        <v>0</v>
      </c>
      <c r="E25" s="38">
        <v>0</v>
      </c>
      <c r="F25" s="38">
        <v>0</v>
      </c>
      <c r="G25" s="38">
        <v>0</v>
      </c>
      <c r="H25" s="38">
        <v>283200</v>
      </c>
      <c r="I25" s="38">
        <v>566400</v>
      </c>
      <c r="J25" s="38">
        <v>0</v>
      </c>
      <c r="K25" s="38">
        <v>283200</v>
      </c>
      <c r="L25" s="38">
        <v>283200</v>
      </c>
      <c r="M25" s="38">
        <v>283200</v>
      </c>
      <c r="N25" s="38">
        <v>283200</v>
      </c>
      <c r="O25" s="36"/>
      <c r="P25" s="39">
        <f t="shared" si="4"/>
        <v>1982400</v>
      </c>
    </row>
    <row r="26" spans="3:16" x14ac:dyDescent="0.25">
      <c r="C26" s="54" t="s">
        <v>16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6"/>
      <c r="P26" s="39">
        <f t="shared" si="4"/>
        <v>0</v>
      </c>
    </row>
    <row r="27" spans="3:16" x14ac:dyDescent="0.25">
      <c r="C27" s="53" t="s">
        <v>17</v>
      </c>
      <c r="D27" s="40">
        <f t="shared" ref="D27:J27" si="5">SUM(D28:D36)</f>
        <v>0</v>
      </c>
      <c r="E27" s="40">
        <f t="shared" si="5"/>
        <v>0</v>
      </c>
      <c r="F27" s="40">
        <f t="shared" si="5"/>
        <v>0</v>
      </c>
      <c r="G27" s="40">
        <f t="shared" si="5"/>
        <v>2950000</v>
      </c>
      <c r="H27" s="40">
        <f t="shared" si="5"/>
        <v>1970400</v>
      </c>
      <c r="I27" s="40">
        <f t="shared" si="5"/>
        <v>3186000</v>
      </c>
      <c r="J27" s="40">
        <f t="shared" si="5"/>
        <v>4281666</v>
      </c>
      <c r="K27" s="40">
        <f>SUM(K28:K36)</f>
        <v>1784160</v>
      </c>
      <c r="L27" s="40">
        <f>SUM(L28:L36)</f>
        <v>11914258</v>
      </c>
      <c r="M27" s="40">
        <f t="shared" ref="M27:O27" si="6">SUM(M28:M36)</f>
        <v>1079983</v>
      </c>
      <c r="N27" s="40">
        <f t="shared" ref="N27" si="7">SUM(N28:N36)</f>
        <v>0</v>
      </c>
      <c r="O27" s="40">
        <f t="shared" si="6"/>
        <v>0</v>
      </c>
      <c r="P27" s="37">
        <f t="shared" si="4"/>
        <v>27166467</v>
      </c>
    </row>
    <row r="28" spans="3:16" x14ac:dyDescent="0.25">
      <c r="C28" s="54" t="s">
        <v>18</v>
      </c>
      <c r="D28" s="38">
        <v>0</v>
      </c>
      <c r="E28" s="38">
        <v>0</v>
      </c>
      <c r="F28" s="38">
        <v>0</v>
      </c>
      <c r="G28" s="38">
        <v>2950000</v>
      </c>
      <c r="H28" s="38">
        <v>1062000</v>
      </c>
      <c r="I28" s="38">
        <v>0</v>
      </c>
      <c r="J28" s="38">
        <v>0</v>
      </c>
      <c r="K28" s="38">
        <v>1784160</v>
      </c>
      <c r="L28" s="38">
        <v>4250358</v>
      </c>
      <c r="M28" s="38">
        <v>0</v>
      </c>
      <c r="N28" s="38">
        <v>0</v>
      </c>
      <c r="O28" s="36"/>
      <c r="P28" s="39">
        <f t="shared" si="4"/>
        <v>10046518</v>
      </c>
    </row>
    <row r="29" spans="3:16" x14ac:dyDescent="0.25">
      <c r="C29" s="54" t="s">
        <v>19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1079983</v>
      </c>
      <c r="N29" s="38">
        <v>0</v>
      </c>
      <c r="O29" s="36"/>
      <c r="P29" s="39">
        <f t="shared" si="4"/>
        <v>1079983</v>
      </c>
    </row>
    <row r="30" spans="3:16" x14ac:dyDescent="0.25">
      <c r="C30" s="54" t="s">
        <v>20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6"/>
      <c r="P30" s="39">
        <f t="shared" si="4"/>
        <v>0</v>
      </c>
    </row>
    <row r="31" spans="3:16" x14ac:dyDescent="0.25">
      <c r="C31" s="54" t="s">
        <v>21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6"/>
      <c r="P31" s="39">
        <f t="shared" si="4"/>
        <v>0</v>
      </c>
    </row>
    <row r="32" spans="3:16" x14ac:dyDescent="0.25">
      <c r="C32" s="54" t="s">
        <v>22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6"/>
      <c r="P32" s="39">
        <f t="shared" si="4"/>
        <v>0</v>
      </c>
    </row>
    <row r="33" spans="3:16" x14ac:dyDescent="0.25">
      <c r="C33" s="54" t="s">
        <v>23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3186000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6"/>
      <c r="P33" s="39">
        <f t="shared" si="4"/>
        <v>3186000</v>
      </c>
    </row>
    <row r="34" spans="3:16" x14ac:dyDescent="0.25">
      <c r="C34" s="54" t="s">
        <v>24</v>
      </c>
      <c r="D34" s="38">
        <v>0</v>
      </c>
      <c r="E34" s="38">
        <v>0</v>
      </c>
      <c r="F34" s="38">
        <v>0</v>
      </c>
      <c r="G34" s="38">
        <v>0</v>
      </c>
      <c r="H34" s="38">
        <v>908400</v>
      </c>
      <c r="I34" s="38">
        <v>0</v>
      </c>
      <c r="J34" s="38">
        <v>0</v>
      </c>
      <c r="K34" s="38">
        <v>0</v>
      </c>
      <c r="L34" s="38">
        <v>2725200</v>
      </c>
      <c r="M34" s="38">
        <v>0</v>
      </c>
      <c r="N34" s="38">
        <v>0</v>
      </c>
      <c r="O34" s="36"/>
      <c r="P34" s="39">
        <f t="shared" si="4"/>
        <v>3633600</v>
      </c>
    </row>
    <row r="35" spans="3:16" x14ac:dyDescent="0.25">
      <c r="C35" s="54" t="s">
        <v>25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6"/>
      <c r="P35" s="39">
        <f t="shared" si="4"/>
        <v>0</v>
      </c>
    </row>
    <row r="36" spans="3:16" x14ac:dyDescent="0.25">
      <c r="C36" s="54" t="s">
        <v>26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4281666</v>
      </c>
      <c r="K36" s="38">
        <v>0</v>
      </c>
      <c r="L36" s="38">
        <v>4938700</v>
      </c>
      <c r="M36" s="38">
        <v>0</v>
      </c>
      <c r="N36" s="38">
        <v>0</v>
      </c>
      <c r="O36" s="36"/>
      <c r="P36" s="39">
        <f t="shared" si="4"/>
        <v>9220366</v>
      </c>
    </row>
    <row r="37" spans="3:16" x14ac:dyDescent="0.25">
      <c r="C37" s="53" t="s">
        <v>27</v>
      </c>
      <c r="D37" s="40">
        <f t="shared" ref="D37:J37" si="8">SUM(D38:D44)</f>
        <v>1539023</v>
      </c>
      <c r="E37" s="40">
        <f t="shared" si="8"/>
        <v>1539023</v>
      </c>
      <c r="F37" s="40">
        <f t="shared" si="8"/>
        <v>1539023</v>
      </c>
      <c r="G37" s="40">
        <f t="shared" si="8"/>
        <v>1539024</v>
      </c>
      <c r="H37" s="40">
        <f t="shared" si="8"/>
        <v>1531023</v>
      </c>
      <c r="I37" s="40">
        <f t="shared" si="8"/>
        <v>1531023</v>
      </c>
      <c r="J37" s="40">
        <f t="shared" si="8"/>
        <v>1510247</v>
      </c>
      <c r="K37" s="40">
        <f>SUM(K38:K44)</f>
        <v>1494247</v>
      </c>
      <c r="L37" s="40">
        <f>SUM(L38:L44)</f>
        <v>1494247</v>
      </c>
      <c r="M37" s="40">
        <f t="shared" ref="M37:O37" si="9">SUM(M38:M44)</f>
        <v>1494247</v>
      </c>
      <c r="N37" s="40">
        <f t="shared" ref="N37" si="10">SUM(N38:N44)</f>
        <v>1494247</v>
      </c>
      <c r="O37" s="40">
        <f t="shared" si="9"/>
        <v>0</v>
      </c>
      <c r="P37" s="37">
        <f t="shared" si="4"/>
        <v>16705374</v>
      </c>
    </row>
    <row r="38" spans="3:16" x14ac:dyDescent="0.25">
      <c r="C38" s="54" t="s">
        <v>28</v>
      </c>
      <c r="D38" s="38">
        <v>1539023</v>
      </c>
      <c r="E38" s="38">
        <v>1539023</v>
      </c>
      <c r="F38" s="38">
        <v>1539023</v>
      </c>
      <c r="G38" s="38">
        <v>1539024</v>
      </c>
      <c r="H38" s="38">
        <v>1531023</v>
      </c>
      <c r="I38" s="38">
        <v>1531023</v>
      </c>
      <c r="J38" s="38">
        <v>1510247</v>
      </c>
      <c r="K38" s="38">
        <v>1494247</v>
      </c>
      <c r="L38" s="38">
        <v>1494247</v>
      </c>
      <c r="M38" s="38">
        <v>1494247</v>
      </c>
      <c r="N38" s="38">
        <v>1494247</v>
      </c>
      <c r="O38" s="36"/>
      <c r="P38" s="39">
        <f t="shared" si="4"/>
        <v>16705374</v>
      </c>
    </row>
    <row r="39" spans="3:16" x14ac:dyDescent="0.25">
      <c r="C39" s="54" t="s">
        <v>29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6"/>
      <c r="P39" s="39">
        <f t="shared" si="4"/>
        <v>0</v>
      </c>
    </row>
    <row r="40" spans="3:16" x14ac:dyDescent="0.25">
      <c r="C40" s="54" t="s">
        <v>30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6"/>
      <c r="P40" s="39">
        <f t="shared" si="4"/>
        <v>0</v>
      </c>
    </row>
    <row r="41" spans="3:16" x14ac:dyDescent="0.25">
      <c r="C41" s="54" t="s">
        <v>31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6"/>
      <c r="P41" s="39">
        <f t="shared" si="4"/>
        <v>0</v>
      </c>
    </row>
    <row r="42" spans="3:16" x14ac:dyDescent="0.25">
      <c r="C42" s="54" t="s">
        <v>32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6"/>
      <c r="P42" s="39">
        <f t="shared" si="4"/>
        <v>0</v>
      </c>
    </row>
    <row r="43" spans="3:16" x14ac:dyDescent="0.25">
      <c r="C43" s="54" t="s">
        <v>33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6"/>
      <c r="P43" s="39">
        <f t="shared" si="4"/>
        <v>0</v>
      </c>
    </row>
    <row r="44" spans="3:16" x14ac:dyDescent="0.25">
      <c r="C44" s="54" t="s">
        <v>34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6"/>
      <c r="P44" s="39">
        <f t="shared" si="4"/>
        <v>0</v>
      </c>
    </row>
    <row r="45" spans="3:16" x14ac:dyDescent="0.25">
      <c r="C45" s="54" t="s">
        <v>35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6"/>
      <c r="P45" s="39">
        <f t="shared" ref="P45" si="11">+D45+E45+F45+G45+H45+I45+J45+K45+L45+M45+N45+O45</f>
        <v>0</v>
      </c>
    </row>
    <row r="46" spans="3:16" x14ac:dyDescent="0.25">
      <c r="C46" s="53" t="s">
        <v>36</v>
      </c>
      <c r="D46" s="40">
        <f t="shared" ref="D46:O46" ca="1" si="12">SUM(D46:D52)</f>
        <v>0</v>
      </c>
      <c r="E46" s="40">
        <f t="shared" ca="1" si="12"/>
        <v>0</v>
      </c>
      <c r="F46" s="40">
        <f t="shared" ca="1" si="12"/>
        <v>0</v>
      </c>
      <c r="G46" s="40">
        <f t="shared" ca="1" si="12"/>
        <v>0</v>
      </c>
      <c r="H46" s="40">
        <f t="shared" ca="1" si="12"/>
        <v>0</v>
      </c>
      <c r="I46" s="40">
        <f t="shared" ca="1" si="12"/>
        <v>0</v>
      </c>
      <c r="J46" s="40">
        <f t="shared" ca="1" si="12"/>
        <v>0</v>
      </c>
      <c r="K46" s="40">
        <f t="shared" ca="1" si="12"/>
        <v>0</v>
      </c>
      <c r="L46" s="40">
        <f t="shared" ca="1" si="12"/>
        <v>0</v>
      </c>
      <c r="M46" s="40">
        <f t="shared" ca="1" si="12"/>
        <v>0</v>
      </c>
      <c r="N46" s="40">
        <f t="shared" ca="1" si="12"/>
        <v>0</v>
      </c>
      <c r="O46" s="40">
        <f t="shared" ca="1" si="12"/>
        <v>0</v>
      </c>
      <c r="P46" s="37">
        <f ca="1">+D46+E46+F46+G46+H46+I46+J46+K46+L46+M46+N46+O46</f>
        <v>0</v>
      </c>
    </row>
    <row r="47" spans="3:16" x14ac:dyDescent="0.25">
      <c r="C47" s="54" t="s">
        <v>37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6"/>
      <c r="P47" s="39">
        <f t="shared" ref="P47:P53" si="13">+D47+E47+F47+G47+H47+I47+J47+K47+L47+M47+N47+O47</f>
        <v>0</v>
      </c>
    </row>
    <row r="48" spans="3:16" x14ac:dyDescent="0.25">
      <c r="C48" s="54" t="s">
        <v>38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6"/>
      <c r="P48" s="39">
        <f t="shared" si="13"/>
        <v>0</v>
      </c>
    </row>
    <row r="49" spans="3:16" x14ac:dyDescent="0.25">
      <c r="C49" s="54" t="s">
        <v>39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6"/>
      <c r="P49" s="39">
        <f t="shared" si="13"/>
        <v>0</v>
      </c>
    </row>
    <row r="50" spans="3:16" x14ac:dyDescent="0.25">
      <c r="C50" s="54" t="s">
        <v>40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6"/>
      <c r="P50" s="39">
        <f t="shared" si="13"/>
        <v>0</v>
      </c>
    </row>
    <row r="51" spans="3:16" x14ac:dyDescent="0.25">
      <c r="C51" s="54" t="s">
        <v>41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6"/>
      <c r="P51" s="39">
        <f t="shared" si="13"/>
        <v>0</v>
      </c>
    </row>
    <row r="52" spans="3:16" x14ac:dyDescent="0.25">
      <c r="C52" s="54" t="s">
        <v>42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6"/>
      <c r="P52" s="39">
        <f t="shared" si="13"/>
        <v>0</v>
      </c>
    </row>
    <row r="53" spans="3:16" x14ac:dyDescent="0.25">
      <c r="C53" s="53" t="s">
        <v>43</v>
      </c>
      <c r="D53" s="40">
        <f t="shared" ref="D53:J53" si="14">SUM(D54:D62)</f>
        <v>0</v>
      </c>
      <c r="E53" s="40">
        <f t="shared" si="14"/>
        <v>0</v>
      </c>
      <c r="F53" s="40">
        <f t="shared" si="14"/>
        <v>0</v>
      </c>
      <c r="G53" s="40">
        <f t="shared" si="14"/>
        <v>0</v>
      </c>
      <c r="H53" s="40">
        <f t="shared" si="14"/>
        <v>0</v>
      </c>
      <c r="I53" s="40">
        <f t="shared" si="14"/>
        <v>0</v>
      </c>
      <c r="J53" s="40">
        <f t="shared" si="14"/>
        <v>4149824</v>
      </c>
      <c r="K53" s="40">
        <f>SUM(K54:K62)</f>
        <v>4448600</v>
      </c>
      <c r="L53" s="40">
        <f>SUM(L54:L62)</f>
        <v>0</v>
      </c>
      <c r="M53" s="40">
        <f>SUM(M54:M62)</f>
        <v>5001003</v>
      </c>
      <c r="N53" s="40">
        <f>SUM(N54:N62)</f>
        <v>0</v>
      </c>
      <c r="O53" s="36"/>
      <c r="P53" s="37">
        <f t="shared" si="13"/>
        <v>13599427</v>
      </c>
    </row>
    <row r="54" spans="3:16" x14ac:dyDescent="0.25">
      <c r="C54" s="54" t="s">
        <v>44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4448600</v>
      </c>
      <c r="L54" s="38">
        <v>0</v>
      </c>
      <c r="M54" s="38">
        <v>5001003</v>
      </c>
      <c r="N54" s="38">
        <v>0</v>
      </c>
      <c r="O54" s="36"/>
      <c r="P54" s="39">
        <f>+D54+E54+F54+G54+H54+I54+J54+L54+K54+M54+N54+O54</f>
        <v>9449603</v>
      </c>
    </row>
    <row r="55" spans="3:16" x14ac:dyDescent="0.25">
      <c r="C55" s="54" t="s">
        <v>45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4149824</v>
      </c>
      <c r="K55" s="38">
        <v>0</v>
      </c>
      <c r="L55" s="38">
        <v>0</v>
      </c>
      <c r="M55" s="38">
        <v>0</v>
      </c>
      <c r="N55" s="38">
        <v>0</v>
      </c>
      <c r="O55" s="36"/>
      <c r="P55" s="39">
        <f>+D55+E55+F55+G55+H55+I55+J55+K55+L55+M55+N55+O55</f>
        <v>4149824</v>
      </c>
    </row>
    <row r="56" spans="3:16" x14ac:dyDescent="0.25">
      <c r="C56" s="54" t="s">
        <v>46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6"/>
      <c r="P56" s="39">
        <f>+D56+E56+F56+G56+H56+I56+J56+K56+L56+M56+N56+O56</f>
        <v>0</v>
      </c>
    </row>
    <row r="57" spans="3:16" x14ac:dyDescent="0.25">
      <c r="C57" s="54" t="s">
        <v>47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6"/>
      <c r="P57" s="39">
        <f>D57+E57+F57+G57+H57+I57+J57+K57+L57+M57+N57+O57</f>
        <v>0</v>
      </c>
    </row>
    <row r="58" spans="3:16" x14ac:dyDescent="0.25">
      <c r="C58" s="54" t="s">
        <v>48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6"/>
      <c r="P58" s="39">
        <f t="shared" ref="P58:P66" si="15">+D58+E58+F58+G58+H58+I58+J58+K58+L58+M58+N58+O58</f>
        <v>0</v>
      </c>
    </row>
    <row r="59" spans="3:16" x14ac:dyDescent="0.25">
      <c r="C59" s="54" t="s">
        <v>49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6"/>
      <c r="P59" s="39">
        <f t="shared" si="15"/>
        <v>0</v>
      </c>
    </row>
    <row r="60" spans="3:16" x14ac:dyDescent="0.25">
      <c r="C60" s="54" t="s">
        <v>50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6"/>
      <c r="P60" s="39">
        <f t="shared" si="15"/>
        <v>0</v>
      </c>
    </row>
    <row r="61" spans="3:16" x14ac:dyDescent="0.25">
      <c r="C61" s="54" t="s">
        <v>51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6"/>
      <c r="P61" s="39">
        <f t="shared" si="15"/>
        <v>0</v>
      </c>
    </row>
    <row r="62" spans="3:16" x14ac:dyDescent="0.25">
      <c r="C62" s="54" t="s">
        <v>52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6"/>
      <c r="P62" s="39">
        <f t="shared" si="15"/>
        <v>0</v>
      </c>
    </row>
    <row r="63" spans="3:16" x14ac:dyDescent="0.25">
      <c r="C63" s="53" t="s">
        <v>53</v>
      </c>
      <c r="D63" s="40">
        <f t="shared" ref="D63:J63" si="16">SUM(D64:D67)</f>
        <v>0</v>
      </c>
      <c r="E63" s="40">
        <f t="shared" si="16"/>
        <v>0</v>
      </c>
      <c r="F63" s="40">
        <f t="shared" si="16"/>
        <v>0</v>
      </c>
      <c r="G63" s="40">
        <f t="shared" si="16"/>
        <v>0</v>
      </c>
      <c r="H63" s="40">
        <f t="shared" si="16"/>
        <v>0</v>
      </c>
      <c r="I63" s="40">
        <f t="shared" si="16"/>
        <v>0</v>
      </c>
      <c r="J63" s="40">
        <f t="shared" si="16"/>
        <v>0</v>
      </c>
      <c r="K63" s="40">
        <f>SUM(K64:K67)</f>
        <v>0</v>
      </c>
      <c r="L63" s="40">
        <f>SUM(L64:L67)</f>
        <v>0</v>
      </c>
      <c r="M63" s="40">
        <f>SUM(M64:M67)</f>
        <v>0</v>
      </c>
      <c r="N63" s="40">
        <f>SUM(N64:N67)</f>
        <v>0</v>
      </c>
      <c r="O63" s="36"/>
      <c r="P63" s="37">
        <f t="shared" si="15"/>
        <v>0</v>
      </c>
    </row>
    <row r="64" spans="3:16" x14ac:dyDescent="0.25">
      <c r="C64" s="54" t="s">
        <v>54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6"/>
      <c r="P64" s="39">
        <f t="shared" si="15"/>
        <v>0</v>
      </c>
    </row>
    <row r="65" spans="3:16" x14ac:dyDescent="0.25">
      <c r="C65" s="54" t="s">
        <v>55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6"/>
      <c r="P65" s="39">
        <f t="shared" si="15"/>
        <v>0</v>
      </c>
    </row>
    <row r="66" spans="3:16" x14ac:dyDescent="0.25">
      <c r="C66" s="54" t="s">
        <v>56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6"/>
      <c r="P66" s="39">
        <f t="shared" si="15"/>
        <v>0</v>
      </c>
    </row>
    <row r="67" spans="3:16" x14ac:dyDescent="0.25">
      <c r="C67" s="54" t="s">
        <v>57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6"/>
      <c r="P67" s="39">
        <f>+D67+E67+F67+G67+H67+I67+J67+L67+K67+M67+N67+O67</f>
        <v>0</v>
      </c>
    </row>
    <row r="68" spans="3:16" x14ac:dyDescent="0.25">
      <c r="C68" s="53" t="s">
        <v>58</v>
      </c>
      <c r="D68" s="40">
        <f t="shared" ref="D68:J68" si="17">SUM(D69:D70)</f>
        <v>0</v>
      </c>
      <c r="E68" s="40">
        <f t="shared" si="17"/>
        <v>0</v>
      </c>
      <c r="F68" s="40">
        <f t="shared" si="17"/>
        <v>0</v>
      </c>
      <c r="G68" s="40">
        <f t="shared" si="17"/>
        <v>0</v>
      </c>
      <c r="H68" s="40">
        <f t="shared" si="17"/>
        <v>0</v>
      </c>
      <c r="I68" s="40">
        <f t="shared" si="17"/>
        <v>0</v>
      </c>
      <c r="J68" s="40">
        <f t="shared" si="17"/>
        <v>0</v>
      </c>
      <c r="K68" s="40">
        <f>SUM(K69:K70)</f>
        <v>0</v>
      </c>
      <c r="L68" s="40">
        <f>SUM(L69:L70)</f>
        <v>0</v>
      </c>
      <c r="M68" s="40">
        <f>SUM(M69:M70)</f>
        <v>0</v>
      </c>
      <c r="N68" s="40">
        <f>SUM(N69:N70)</f>
        <v>0</v>
      </c>
      <c r="O68" s="36"/>
      <c r="P68" s="37">
        <f t="shared" ref="P68:P75" si="18">+D68+E68+F68+G68+H68+I68+J68+K68+L68+M68+N68+O68</f>
        <v>0</v>
      </c>
    </row>
    <row r="69" spans="3:16" x14ac:dyDescent="0.25">
      <c r="C69" s="54" t="s">
        <v>59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6"/>
      <c r="P69" s="39">
        <f t="shared" si="18"/>
        <v>0</v>
      </c>
    </row>
    <row r="70" spans="3:16" x14ac:dyDescent="0.25">
      <c r="C70" s="54" t="s">
        <v>60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6"/>
      <c r="P70" s="39">
        <f t="shared" si="18"/>
        <v>0</v>
      </c>
    </row>
    <row r="71" spans="3:16" x14ac:dyDescent="0.25">
      <c r="C71" s="53" t="s">
        <v>61</v>
      </c>
      <c r="D71" s="40">
        <f t="shared" ref="D71:J71" si="19">SUM(D72:D74)</f>
        <v>0</v>
      </c>
      <c r="E71" s="40">
        <f t="shared" si="19"/>
        <v>0</v>
      </c>
      <c r="F71" s="40">
        <f t="shared" si="19"/>
        <v>0</v>
      </c>
      <c r="G71" s="40">
        <f t="shared" si="19"/>
        <v>0</v>
      </c>
      <c r="H71" s="40">
        <f t="shared" si="19"/>
        <v>0</v>
      </c>
      <c r="I71" s="40">
        <f t="shared" si="19"/>
        <v>0</v>
      </c>
      <c r="J71" s="40">
        <f t="shared" si="19"/>
        <v>0</v>
      </c>
      <c r="K71" s="40">
        <f>SUM(K72:K74)</f>
        <v>0</v>
      </c>
      <c r="L71" s="40">
        <f>SUM(L72:L74)</f>
        <v>0</v>
      </c>
      <c r="M71" s="40">
        <f>SUM(M72:M74)</f>
        <v>0</v>
      </c>
      <c r="N71" s="40">
        <f>SUM(N72:N74)</f>
        <v>0</v>
      </c>
      <c r="O71" s="36"/>
      <c r="P71" s="37">
        <f t="shared" si="18"/>
        <v>0</v>
      </c>
    </row>
    <row r="72" spans="3:16" x14ac:dyDescent="0.25">
      <c r="C72" s="54" t="s">
        <v>62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6"/>
      <c r="P72" s="39">
        <f t="shared" si="18"/>
        <v>0</v>
      </c>
    </row>
    <row r="73" spans="3:16" x14ac:dyDescent="0.25">
      <c r="C73" s="54" t="s">
        <v>63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6"/>
      <c r="P73" s="39">
        <f t="shared" si="18"/>
        <v>0</v>
      </c>
    </row>
    <row r="74" spans="3:16" x14ac:dyDescent="0.25">
      <c r="C74" s="55" t="s">
        <v>64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2"/>
      <c r="P74" s="43">
        <f t="shared" si="18"/>
        <v>0</v>
      </c>
    </row>
    <row r="75" spans="3:16" s="21" customFormat="1" x14ac:dyDescent="0.25">
      <c r="C75" s="56" t="s">
        <v>67</v>
      </c>
      <c r="D75" s="44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/>
      <c r="P75" s="45">
        <f t="shared" si="18"/>
        <v>0</v>
      </c>
    </row>
    <row r="76" spans="3:16" s="21" customFormat="1" x14ac:dyDescent="0.25">
      <c r="C76" s="57" t="s">
        <v>68</v>
      </c>
      <c r="D76" s="40">
        <v>0</v>
      </c>
      <c r="E76" s="40">
        <f t="shared" ref="E76:J76" si="20">+E77+E78</f>
        <v>23760162</v>
      </c>
      <c r="F76" s="40">
        <f t="shared" si="20"/>
        <v>3864486</v>
      </c>
      <c r="G76" s="40">
        <f t="shared" si="20"/>
        <v>1928684</v>
      </c>
      <c r="H76" s="40">
        <f t="shared" si="20"/>
        <v>1054007</v>
      </c>
      <c r="I76" s="40">
        <f t="shared" si="20"/>
        <v>0</v>
      </c>
      <c r="J76" s="40">
        <f t="shared" si="20"/>
        <v>0</v>
      </c>
      <c r="K76" s="40">
        <f>+K77+K78</f>
        <v>0</v>
      </c>
      <c r="L76" s="40">
        <f>+L77+L78</f>
        <v>0</v>
      </c>
      <c r="M76" s="40">
        <f>+M77+M78</f>
        <v>0</v>
      </c>
      <c r="N76" s="40">
        <f>+N77+N78</f>
        <v>22093520</v>
      </c>
      <c r="O76" s="36"/>
      <c r="P76" s="37">
        <f t="shared" ref="P76:P83" si="21">+D76+E76+F76+G76+H76+I76+J76+K76+L76+M76+N76+O76</f>
        <v>52700859</v>
      </c>
    </row>
    <row r="77" spans="3:16" x14ac:dyDescent="0.25">
      <c r="C77" s="54" t="s">
        <v>69</v>
      </c>
      <c r="D77" s="65">
        <v>0</v>
      </c>
      <c r="E77" s="65">
        <v>23760162</v>
      </c>
      <c r="F77" s="38">
        <v>3864486</v>
      </c>
      <c r="G77" s="38">
        <v>1928684</v>
      </c>
      <c r="H77" s="38">
        <v>1054007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22093520</v>
      </c>
      <c r="O77" s="36"/>
      <c r="P77" s="39">
        <f t="shared" si="21"/>
        <v>52700859</v>
      </c>
    </row>
    <row r="78" spans="3:16" x14ac:dyDescent="0.25">
      <c r="C78" s="54" t="s">
        <v>70</v>
      </c>
      <c r="D78" s="65">
        <f t="shared" ref="D78" si="22">+D79+D80</f>
        <v>0</v>
      </c>
      <c r="E78" s="65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6"/>
      <c r="P78" s="39">
        <f t="shared" si="21"/>
        <v>0</v>
      </c>
    </row>
    <row r="79" spans="3:16" x14ac:dyDescent="0.25">
      <c r="C79" s="53" t="s">
        <v>71</v>
      </c>
      <c r="D79" s="40">
        <v>0</v>
      </c>
      <c r="E79" s="40">
        <f>+E80+E81</f>
        <v>0</v>
      </c>
      <c r="F79" s="40">
        <f t="shared" ref="F79:J79" si="23">+F80+F81</f>
        <v>0</v>
      </c>
      <c r="G79" s="40">
        <f t="shared" si="23"/>
        <v>0</v>
      </c>
      <c r="H79" s="40">
        <f t="shared" si="23"/>
        <v>0</v>
      </c>
      <c r="I79" s="40">
        <f t="shared" si="23"/>
        <v>0</v>
      </c>
      <c r="J79" s="40">
        <f t="shared" si="23"/>
        <v>0</v>
      </c>
      <c r="K79" s="40">
        <f>+K80+K81</f>
        <v>0</v>
      </c>
      <c r="L79" s="40">
        <f>+L80+L81</f>
        <v>0</v>
      </c>
      <c r="M79" s="40">
        <f>+M80+M81</f>
        <v>0</v>
      </c>
      <c r="N79" s="40">
        <f>+N80+N81</f>
        <v>0</v>
      </c>
      <c r="O79" s="36"/>
      <c r="P79" s="37">
        <f t="shared" si="21"/>
        <v>0</v>
      </c>
    </row>
    <row r="80" spans="3:16" x14ac:dyDescent="0.25">
      <c r="C80" s="54" t="s">
        <v>72</v>
      </c>
      <c r="D80" s="36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6"/>
      <c r="P80" s="39">
        <f t="shared" si="21"/>
        <v>0</v>
      </c>
    </row>
    <row r="81" spans="3:16" x14ac:dyDescent="0.25">
      <c r="C81" s="54" t="s">
        <v>73</v>
      </c>
      <c r="D81" s="36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6"/>
      <c r="P81" s="39">
        <f t="shared" si="21"/>
        <v>0</v>
      </c>
    </row>
    <row r="82" spans="3:16" x14ac:dyDescent="0.25">
      <c r="C82" s="53" t="s">
        <v>74</v>
      </c>
      <c r="D82" s="46">
        <v>0</v>
      </c>
      <c r="E82" s="40">
        <f>+E83</f>
        <v>0</v>
      </c>
      <c r="F82" s="40">
        <f t="shared" ref="F82:N82" si="24">+F83</f>
        <v>0</v>
      </c>
      <c r="G82" s="40">
        <f t="shared" si="24"/>
        <v>0</v>
      </c>
      <c r="H82" s="40">
        <f t="shared" si="24"/>
        <v>0</v>
      </c>
      <c r="I82" s="40">
        <f t="shared" si="24"/>
        <v>0</v>
      </c>
      <c r="J82" s="40">
        <f t="shared" si="24"/>
        <v>0</v>
      </c>
      <c r="K82" s="40">
        <f t="shared" si="24"/>
        <v>0</v>
      </c>
      <c r="L82" s="40">
        <f t="shared" si="24"/>
        <v>0</v>
      </c>
      <c r="M82" s="40">
        <f t="shared" si="24"/>
        <v>0</v>
      </c>
      <c r="N82" s="40">
        <f t="shared" si="24"/>
        <v>0</v>
      </c>
      <c r="O82" s="36"/>
      <c r="P82" s="37">
        <f t="shared" si="21"/>
        <v>0</v>
      </c>
    </row>
    <row r="83" spans="3:16" x14ac:dyDescent="0.25">
      <c r="C83" s="54" t="s">
        <v>75</v>
      </c>
      <c r="D83" s="47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6"/>
      <c r="P83" s="39">
        <f t="shared" si="21"/>
        <v>0</v>
      </c>
    </row>
    <row r="84" spans="3:16" x14ac:dyDescent="0.25">
      <c r="C84" s="58" t="s">
        <v>65</v>
      </c>
      <c r="D84" s="48">
        <f ca="1">+D11+D17+D27+D37+D46+D53+D63+D75</f>
        <v>16009183</v>
      </c>
      <c r="E84" s="48">
        <f ca="1">+E11+E17+E27+E37+E46+E53+E63+E68+E71+E76+E79+E82</f>
        <v>40668706</v>
      </c>
      <c r="F84" s="48">
        <f ca="1">+F11+F17+F27+F37+F46+F53+F63+F68+F71+F76</f>
        <v>20334353</v>
      </c>
      <c r="G84" s="48">
        <f>+G11+G17+G27+G37+G76</f>
        <v>20334353</v>
      </c>
      <c r="H84" s="48">
        <f ca="1">+H11+H17+H27+H37+H46+H53+H63+H68+H71+H76</f>
        <v>20334353</v>
      </c>
      <c r="I84" s="48">
        <f ca="1">+I11+I17+I27+I37+I46+I53+I63+I68+I71+I76</f>
        <v>20554329</v>
      </c>
      <c r="J84" s="48">
        <f ca="1">+J11+J17+J27+J37+J46+J53+J63+J68+J76</f>
        <v>26701401</v>
      </c>
      <c r="K84" s="48">
        <f ca="1">+K11+K17+K27+K37+K46+K63+K68+K71+K76+K53</f>
        <v>24776101</v>
      </c>
      <c r="L84" s="48">
        <f ca="1">+L11+L17+L27+L37+L46+L63+L68+L71+L76+L53</f>
        <v>30018568</v>
      </c>
      <c r="M84" s="48">
        <f ca="1">+M11+M17+M27+M37+M46+M63+M68+M71+M76+M53</f>
        <v>23998158</v>
      </c>
      <c r="N84" s="48">
        <f ca="1">+N11+N17+N27+N37+N46+N63+N68+N71+N76+N53</f>
        <v>20334353</v>
      </c>
      <c r="O84" s="49"/>
      <c r="P84" s="50">
        <f>+P11+P17+P27+P37+P53+P63+P68+P76</f>
        <v>284063858</v>
      </c>
    </row>
    <row r="85" spans="3:16" ht="18.75" x14ac:dyDescent="0.3">
      <c r="C85" s="27" t="s">
        <v>100</v>
      </c>
      <c r="D85" s="28"/>
      <c r="E85" s="28"/>
      <c r="M85" s="30"/>
      <c r="N85" s="30"/>
    </row>
    <row r="86" spans="3:16" ht="18.75" x14ac:dyDescent="0.3">
      <c r="C86" s="29" t="s">
        <v>98</v>
      </c>
      <c r="D86" s="28"/>
      <c r="E86" s="28"/>
    </row>
    <row r="87" spans="3:16" ht="18.75" x14ac:dyDescent="0.3">
      <c r="C87" s="29" t="s">
        <v>99</v>
      </c>
      <c r="D87" s="28"/>
      <c r="E87" s="28"/>
    </row>
    <row r="88" spans="3:16" ht="18.75" x14ac:dyDescent="0.3">
      <c r="C88" s="28" t="s">
        <v>101</v>
      </c>
      <c r="D88" s="28"/>
      <c r="E88" s="28"/>
      <c r="F88" s="28"/>
      <c r="G88" s="28"/>
      <c r="H88" s="28"/>
      <c r="I88" s="28"/>
    </row>
    <row r="89" spans="3:16" ht="18.75" x14ac:dyDescent="0.3">
      <c r="C89" s="28" t="s">
        <v>102</v>
      </c>
      <c r="D89" s="28"/>
      <c r="E89" s="28"/>
      <c r="F89" s="28"/>
      <c r="G89" s="28"/>
      <c r="H89" s="28"/>
      <c r="I89" s="28"/>
    </row>
  </sheetData>
  <mergeCells count="5">
    <mergeCell ref="C4:P4"/>
    <mergeCell ref="C5:P5"/>
    <mergeCell ref="C6:P6"/>
    <mergeCell ref="C7:P7"/>
    <mergeCell ref="C3:P3"/>
  </mergeCells>
  <pageMargins left="0.23622047244094491" right="0.23622047244094491" top="0" bottom="0.74803149606299213" header="0.31496062992125984" footer="0.31496062992125984"/>
  <pageSetup paperSize="9" scale="59" orientation="landscape" r:id="rId1"/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Pc</cp:lastModifiedBy>
  <cp:lastPrinted>2022-01-07T15:23:22Z</cp:lastPrinted>
  <dcterms:created xsi:type="dcterms:W3CDTF">2021-07-29T18:58:50Z</dcterms:created>
  <dcterms:modified xsi:type="dcterms:W3CDTF">2022-01-07T15:24:09Z</dcterms:modified>
</cp:coreProperties>
</file>